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0950" tabRatio="777" activeTab="0"/>
  </bookViews>
  <sheets>
    <sheet name="Poc.strana" sheetId="1" r:id="rId1"/>
    <sheet name="Sadrzaj_Dinamika" sheetId="2" r:id="rId2"/>
    <sheet name="Sumarno" sheetId="3" r:id="rId3"/>
    <sheet name="BilEn" sheetId="4" r:id="rId4"/>
    <sheet name="OstvBilEn" sheetId="5" r:id="rId5"/>
    <sheet name="OstvEn" sheetId="6" r:id="rId6"/>
    <sheet name="BilSN" sheetId="7" r:id="rId7"/>
    <sheet name="BilIsp_Tarifa" sheetId="8" r:id="rId8"/>
    <sheet name="OstvBilIsp_Tarifa" sheetId="9" r:id="rId9"/>
    <sheet name="OstvIsp_Tarifa" sheetId="10" r:id="rId10"/>
  </sheets>
  <definedNames>
    <definedName name="_xlnm.Print_Area" localSheetId="3">'BilEn'!$A$1:$P$53</definedName>
    <definedName name="_xlnm.Print_Area" localSheetId="7">'BilIsp_Tarifa'!$A$1:$Q$53</definedName>
    <definedName name="_xlnm.Print_Area" localSheetId="6">'BilSN'!$A$1:$P$126</definedName>
    <definedName name="_xlnm.Print_Area" localSheetId="4">'OstvBilEn'!$A$1:$P$54</definedName>
    <definedName name="_xlnm.Print_Area" localSheetId="8">'OstvBilIsp_Tarifa'!$A$1:$Q$53</definedName>
    <definedName name="_xlnm.Print_Area" localSheetId="5">'OstvEn'!$A$1:$P$8</definedName>
    <definedName name="_xlnm.Print_Area" localSheetId="9">'OstvIsp_Tarifa'!$A$1:$Q$53</definedName>
    <definedName name="_xlnm.Print_Area" localSheetId="0">'Poc.strana'!$A$1:$I$43</definedName>
    <definedName name="_xlnm.Print_Area" localSheetId="1">'Sadrzaj_Dinamika'!$A$1:$E$20</definedName>
    <definedName name="_xlnm.Print_Area" localSheetId="2">'Sumarno'!$A$1:$I$60</definedName>
    <definedName name="_xlnm.Print_Titles" localSheetId="6">'BilSN'!$7:$12</definedName>
    <definedName name="_xlnm.Print_Titles" localSheetId="1">'Sadrzaj_Dinamika'!$7:$11</definedName>
  </definedNames>
  <calcPr fullCalcOnLoad="1"/>
</workbook>
</file>

<file path=xl/sharedStrings.xml><?xml version="1.0" encoding="utf-8"?>
<sst xmlns="http://schemas.openxmlformats.org/spreadsheetml/2006/main" count="1268" uniqueCount="401">
  <si>
    <t>Редни број</t>
  </si>
  <si>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</si>
  <si>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</si>
  <si>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</si>
  <si>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</si>
  <si>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</si>
  <si>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</si>
  <si>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</si>
  <si>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Укупно</t>
  </si>
  <si>
    <t>Назив енергетског субјекта:</t>
  </si>
  <si>
    <t>Особа за контакт:</t>
  </si>
  <si>
    <t>Подаци за контакт:</t>
  </si>
  <si>
    <t>Тражени подаци се уносе у ћелије обојене жутом бојом</t>
  </si>
  <si>
    <t>Седиште и адреса:</t>
  </si>
  <si>
    <t>400/x</t>
  </si>
  <si>
    <t>220/x</t>
  </si>
  <si>
    <t>110/x</t>
  </si>
  <si>
    <t>Напонски ниво</t>
  </si>
  <si>
    <t>Кабл</t>
  </si>
  <si>
    <t>Укупна инсталисана снага</t>
  </si>
  <si>
    <t>[kV]</t>
  </si>
  <si>
    <t>[km]</t>
  </si>
  <si>
    <t>[MVA]</t>
  </si>
  <si>
    <t xml:space="preserve"> [kV/kV]</t>
  </si>
  <si>
    <t>УКУПНО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</si>
  <si>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</si>
  <si>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</si>
  <si>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</si>
  <si>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</si>
  <si>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</si>
  <si>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</si>
  <si>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</si>
  <si>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</si>
  <si>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</si>
  <si>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</si>
  <si>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</si>
  <si>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</si>
  <si>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Број 
трансформатора</t>
  </si>
  <si>
    <t>Редни 
број</t>
  </si>
  <si>
    <t>3</t>
  </si>
  <si>
    <t>1.1</t>
  </si>
  <si>
    <t>1.2</t>
  </si>
  <si>
    <t>1.3</t>
  </si>
  <si>
    <t>1.4</t>
  </si>
  <si>
    <t>1.5</t>
  </si>
  <si>
    <t>`</t>
  </si>
  <si>
    <t>Преносни
однос</t>
  </si>
  <si>
    <t>3.1</t>
  </si>
  <si>
    <t>3.2</t>
  </si>
  <si>
    <t>MWh</t>
  </si>
  <si>
    <t>2</t>
  </si>
  <si>
    <t>2.1</t>
  </si>
  <si>
    <t>2.2</t>
  </si>
  <si>
    <t>2.3</t>
  </si>
  <si>
    <t>2.4</t>
  </si>
  <si>
    <t>2.5</t>
  </si>
  <si>
    <t>2.6</t>
  </si>
  <si>
    <t>MW</t>
  </si>
  <si>
    <t>1</t>
  </si>
  <si>
    <t>Година - регулаторни период (т):</t>
  </si>
  <si>
    <t>Датум обраде:</t>
  </si>
  <si>
    <t>Агенција за енергетику Републике Србије</t>
  </si>
  <si>
    <t>сви</t>
  </si>
  <si>
    <t>Прикупљање података - електрична енергија - техничко-енергетски подаци</t>
  </si>
  <si>
    <t>[ком]</t>
  </si>
  <si>
    <t>Редни</t>
  </si>
  <si>
    <t>Назив</t>
  </si>
  <si>
    <t>Количине активне енергије по месецима у [GWh]</t>
  </si>
  <si>
    <t>број</t>
  </si>
  <si>
    <t>[GWh]</t>
  </si>
  <si>
    <t>ПД ХЕ Ђердап</t>
  </si>
  <si>
    <t>ПД Дринско-Лимске ХЕ</t>
  </si>
  <si>
    <t>6.2.1</t>
  </si>
  <si>
    <t>Пумпање РХЕ Бајина Башта</t>
  </si>
  <si>
    <t>6.2.2</t>
  </si>
  <si>
    <t>Пумпање ПАП Лисина</t>
  </si>
  <si>
    <t>Укупно пумпање</t>
  </si>
  <si>
    <t>7.1.1</t>
  </si>
  <si>
    <t>7.1.2</t>
  </si>
  <si>
    <t>УНМИК од других</t>
  </si>
  <si>
    <t>УНМИК за друге</t>
  </si>
  <si>
    <t>Расположиве снаге на прагу преноса по месецима у [MW]</t>
  </si>
  <si>
    <t>[MW]</t>
  </si>
  <si>
    <t>Примарна</t>
  </si>
  <si>
    <t>Секундарна</t>
  </si>
  <si>
    <t>Терцијарна</t>
  </si>
  <si>
    <t>Из других извора</t>
  </si>
  <si>
    <t>ХЕ Газиводе</t>
  </si>
  <si>
    <t>ТЕ Косово А</t>
  </si>
  <si>
    <t>ТЕ Косово Б</t>
  </si>
  <si>
    <t>ТЕ и ХЕ на КиМ</t>
  </si>
  <si>
    <t>Расположива снага на КиМ</t>
  </si>
  <si>
    <t>Једин. мере</t>
  </si>
  <si>
    <t>Количине по месецима и укупно</t>
  </si>
  <si>
    <t>I - XII</t>
  </si>
  <si>
    <t xml:space="preserve">Активна енергија </t>
  </si>
  <si>
    <t>Mvarh</t>
  </si>
  <si>
    <t>УКУПНО СРБИЈА</t>
  </si>
  <si>
    <t>Укупно проточне ХЕ</t>
  </si>
  <si>
    <t>Укупно акумулационе ХЕ</t>
  </si>
  <si>
    <t>Укупно ТЕ-ТО</t>
  </si>
  <si>
    <t>Номин. сн. на прагу преноса</t>
  </si>
  <si>
    <t>ХЕ Ђердап 1</t>
  </si>
  <si>
    <t>ХЕ Ђердап 2</t>
  </si>
  <si>
    <t>ХЕ Бајина Башта</t>
  </si>
  <si>
    <t>ХЕ Зворник</t>
  </si>
  <si>
    <t>ХЕ Потпећ</t>
  </si>
  <si>
    <t>ХЕ Увац</t>
  </si>
  <si>
    <t>ХЕ Кокин Брод</t>
  </si>
  <si>
    <t>ХЕ Бистрица</t>
  </si>
  <si>
    <t>РХЕ Бајина Башта</t>
  </si>
  <si>
    <t>Власинске ХЕ</t>
  </si>
  <si>
    <t>ХЕ Пирот</t>
  </si>
  <si>
    <t>УКУПНО ХЕ ЕПС-а без КиМ</t>
  </si>
  <si>
    <t>ТЕ Колубара</t>
  </si>
  <si>
    <t>6.1.1</t>
  </si>
  <si>
    <t>ТЕ Колубара 1</t>
  </si>
  <si>
    <t>6.1.2</t>
  </si>
  <si>
    <t>ТЕ Колубара 2</t>
  </si>
  <si>
    <t>6.1.3</t>
  </si>
  <si>
    <t>ТЕ Колубара 3</t>
  </si>
  <si>
    <t>6.1.4</t>
  </si>
  <si>
    <t>ТЕ Колубара 4</t>
  </si>
  <si>
    <t>6.1.5</t>
  </si>
  <si>
    <t>ТЕ Колубара 5</t>
  </si>
  <si>
    <t>ТЕ Н.Тесла А</t>
  </si>
  <si>
    <t>ТЕ Н.Тесла А1</t>
  </si>
  <si>
    <t>ТЕ Н.Тесла А2</t>
  </si>
  <si>
    <t>6.2.3</t>
  </si>
  <si>
    <t>ТЕ Н.Тесла А3</t>
  </si>
  <si>
    <t>6.2.4</t>
  </si>
  <si>
    <t>ТЕ Н.Тесла А4</t>
  </si>
  <si>
    <t>6.2.5</t>
  </si>
  <si>
    <t>ТЕ Н.Тесла А5</t>
  </si>
  <si>
    <t>6.2.6</t>
  </si>
  <si>
    <t>ТЕ Н.Тесла А6</t>
  </si>
  <si>
    <t>ТЕ Н.Тесла Б</t>
  </si>
  <si>
    <t>6.3.1</t>
  </si>
  <si>
    <t>ТЕ Н.Тесла Б1</t>
  </si>
  <si>
    <t>6.3.2</t>
  </si>
  <si>
    <t>ТЕ Н.Тесла Б2</t>
  </si>
  <si>
    <t>ТЕ Морава</t>
  </si>
  <si>
    <t>ТЕ Костолац А</t>
  </si>
  <si>
    <t>ТЕ Костолац А1</t>
  </si>
  <si>
    <t>ТЕ Костолац А2</t>
  </si>
  <si>
    <t>ТЕ Костолац Б</t>
  </si>
  <si>
    <t>7.2.1</t>
  </si>
  <si>
    <t>ТЕ Костолац Б1</t>
  </si>
  <si>
    <t>7.2.2</t>
  </si>
  <si>
    <t>ТЕ Костолац Б2</t>
  </si>
  <si>
    <t>Укупно ТЕ на угаљ без КиМ</t>
  </si>
  <si>
    <t>ТЕ-ТО Нови Сад</t>
  </si>
  <si>
    <t>9.1.1</t>
  </si>
  <si>
    <t>ТЕ-ТО Нови Сад А1</t>
  </si>
  <si>
    <t>9.1.2</t>
  </si>
  <si>
    <t>ТЕ-ТО Нови Сад А2</t>
  </si>
  <si>
    <t>ТЕ-ТО Зрењанин</t>
  </si>
  <si>
    <t>Укупно ТЕ ЕПС-а без КиМ</t>
  </si>
  <si>
    <t>Потребе - макс. мес. снага КиМ</t>
  </si>
  <si>
    <t>6.1</t>
  </si>
  <si>
    <t>6.2</t>
  </si>
  <si>
    <t>6.3</t>
  </si>
  <si>
    <t>6.4</t>
  </si>
  <si>
    <t>7.1</t>
  </si>
  <si>
    <t>7.2</t>
  </si>
  <si>
    <t>9.1</t>
  </si>
  <si>
    <t>9.2</t>
  </si>
  <si>
    <t>7.3</t>
  </si>
  <si>
    <t>Укупан број 
разводних постројења</t>
  </si>
  <si>
    <t xml:space="preserve"> [kV]</t>
  </si>
  <si>
    <t xml:space="preserve">Укупна реактивна енергија </t>
  </si>
  <si>
    <r>
      <t>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</si>
  <si>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r>
      <t>Прекомерна 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</si>
  <si>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t>ТРАНСФОРМАТОРСКЕ СТАНИЦЕ У ВЛАСНИШТВУ ЕМС-а</t>
  </si>
  <si>
    <t>ТРАНСФОРМАТОРСКЕ СТАНИЦЕ У ВЛАСНИШТВУ ДРУГИХ ЕНЕРГЕТСКИХ СУБЈЕКАТА</t>
  </si>
  <si>
    <t>ТРАНСФОРМАТОРСКЕ СТАНИЦЕ У ВЛАСНИШТВУ КУПАЦА</t>
  </si>
  <si>
    <t>13</t>
  </si>
  <si>
    <t>У табели су приказане реализоване вредности закључно са месецом:</t>
  </si>
  <si>
    <t>Укупна снага - испорука суседним системима</t>
  </si>
  <si>
    <t>19</t>
  </si>
  <si>
    <t>Напомена: за прогнозирано максимално сатно оптерећење у месецу и ангажовање електрана је сагласно расположивости за трећу среду у месецу</t>
  </si>
  <si>
    <t xml:space="preserve">Напомене: </t>
  </si>
  <si>
    <t>Број 
трансформаторских станица</t>
  </si>
  <si>
    <t>Преузето од произвођача</t>
  </si>
  <si>
    <t xml:space="preserve">  - Виша тарифа</t>
  </si>
  <si>
    <t xml:space="preserve">  - Нижа тарифа</t>
  </si>
  <si>
    <t>Укупан број поља на ВН страни</t>
  </si>
  <si>
    <t>Укупан број поља на НН страни</t>
  </si>
  <si>
    <t>Укупан број поља</t>
  </si>
  <si>
    <t>Једноструки</t>
  </si>
  <si>
    <t>Двоструки</t>
  </si>
  <si>
    <t>дужина
[km]</t>
  </si>
  <si>
    <t>број стубова
[ком]</t>
  </si>
  <si>
    <t>Остали месеци су из последњег плана</t>
  </si>
  <si>
    <t>Назив табеле</t>
  </si>
  <si>
    <t>Форма у којој се доставља</t>
  </si>
  <si>
    <t>Електронски</t>
  </si>
  <si>
    <t>ПРЕНОСНИ КАПАЦИТЕТИ - СТАЊЕ НА КРАЈУ рег-1 ГОДИНЕ</t>
  </si>
  <si>
    <t>БИЛАНС ЕЛЕКТРИЧНЕ ЕНЕРГИЈЕ ЗА рег ГОДИНУ</t>
  </si>
  <si>
    <t>РЕАЛИЗАЦИЈА/ПЛАН ПРЕУЗИМАЊА И ИСПОРУКЕ ЕЛЕКТРИЧНЕ ЕНЕРГИЈЕ ЗА рег-1 ГОДИНУ</t>
  </si>
  <si>
    <t>РЕАЛИЗАЦИЈА ПРЕУЗИМАЊА И ИСПОРУКЕ ЕЛЕКТРИЧНЕ ЕНЕРГИЈЕ ЗА рег-2 ГОДИНУ</t>
  </si>
  <si>
    <t>БИЛАНС СНАГА ЗА САТ МАКСИМАЛНОГ ОПТЕРЕЋЕЊА У МЕСЕЦУ ЗА рег ГОДИНУ</t>
  </si>
  <si>
    <t>А</t>
  </si>
  <si>
    <t>УЛАЗ У ПРЕНОСНИ СИСТЕМ - без КиМ</t>
  </si>
  <si>
    <t>ИЗЛАЗ ИЗ ПРЕНОСНОГ СИСТЕМА - без КиМ</t>
  </si>
  <si>
    <t>Б</t>
  </si>
  <si>
    <t>Преузето од УНМИК</t>
  </si>
  <si>
    <t>Испорука за УНМИК</t>
  </si>
  <si>
    <t>Укупно улаз</t>
  </si>
  <si>
    <t>Укупно излаз</t>
  </si>
  <si>
    <t>В</t>
  </si>
  <si>
    <t>КОСОВО и МЕТОХИЈА</t>
  </si>
  <si>
    <t>Производња на КиМ</t>
  </si>
  <si>
    <t>Преузето из суседних система (интеркон. ДВ - КиМ)</t>
  </si>
  <si>
    <t>Преузето из суседних система (интерк. ДВ - Србија без КиМ)</t>
  </si>
  <si>
    <t>Испорука суседним системима (интерк. ДВ - Србија без КиМ)</t>
  </si>
  <si>
    <t>Бруто конзум на КиМ</t>
  </si>
  <si>
    <t>Испорука суседним системима (интерк. ДВ - КиМ)</t>
  </si>
  <si>
    <t>Г</t>
  </si>
  <si>
    <t>Преузето из суседних система (сви интерконективни ДВ)</t>
  </si>
  <si>
    <t>Испорука суседним системима (сви интерконективни ДВ)</t>
  </si>
  <si>
    <t>ВИШАК (+) МАЊАК (-) - без КиМ</t>
  </si>
  <si>
    <t>ВИШАК (+) МАЊАК (-) - само КиМ</t>
  </si>
  <si>
    <t>ВИШАК (+) МАЊАК (-) - Србија</t>
  </si>
  <si>
    <t>РАЗВОДНА ПОСТРОЈЕЊА У ВЛАСНИШТВУ ЕМС-а</t>
  </si>
  <si>
    <t>РАЗВОДНА ПОСТРОЈЕЊА У ВЛАСНИШТВУ ДРУГИХ ЕНЕРГЕТСКИХ СУБЈЕКАТА</t>
  </si>
  <si>
    <t>ДАЛЕКОВОДИ У ВЛАСНИШТВУ ДРУГИХ ЕНЕРГЕТСКИХ СУБЈЕКАТА</t>
  </si>
  <si>
    <t>ДАЛЕКОВОДИ У ВЛАСНИШТВУ ЕМС-а</t>
  </si>
  <si>
    <t>ДАЛЕКОВОДИ У ВЛАСНИШТВУ КУПАЦА</t>
  </si>
  <si>
    <t>ПД ТЕНТ</t>
  </si>
  <si>
    <t>ПД Панонске ТЕ-ТО</t>
  </si>
  <si>
    <t>ПД ТЕ-КО Костолац</t>
  </si>
  <si>
    <t>Снага - преузето из суседних система</t>
  </si>
  <si>
    <t>СНАГА КОРИСНИКА - СРБИЈА без КиМ</t>
  </si>
  <si>
    <t>ТЕРМОЕЛЕКТРАНЕ - СРБИЈА без КиМ</t>
  </si>
  <si>
    <t>ХИДРОЕЛЕКТРАНЕ - СРБИЈА без КиМ</t>
  </si>
  <si>
    <t>Д</t>
  </si>
  <si>
    <t>СИСТЕМСКЕ УСЛУГЕ - СРБИЈА без КиМ</t>
  </si>
  <si>
    <t>Ђ</t>
  </si>
  <si>
    <t>СНАГА УКУПНО ПОТРЕБЕ - СРБИЈА без КиМ</t>
  </si>
  <si>
    <t>Максимална месечна снага корисника</t>
  </si>
  <si>
    <t>Е</t>
  </si>
  <si>
    <t>Захтев ЕМС-а губици снаге преноса на КиМ</t>
  </si>
  <si>
    <t>Максимална месечна снага потрошње на КиМ</t>
  </si>
  <si>
    <t>Ж</t>
  </si>
  <si>
    <t>ВИШАК (+) МАЊАК (-) - СРБИЈА</t>
  </si>
  <si>
    <t>УКУПНО РАСПОЛОЖИВА СНАГА - СРБИЈА без КиМ</t>
  </si>
  <si>
    <t>РАСПОЛОЖИВА СНАГА без КиМ</t>
  </si>
  <si>
    <t>УКУПНО ПОТРЕБЕ - макс. мес. снага без КиМ</t>
  </si>
  <si>
    <t>Захтев ЕМС-а губици снаге преноса без КиМ</t>
  </si>
  <si>
    <t>ЖЕЛЕЗНИЦА СРБИЈЕ</t>
  </si>
  <si>
    <t>ПРОИЗВОДНИ КАПАЦИТЕТИ ЗА ПОТРЕБЕ ПРОИЗВОДЊЕ</t>
  </si>
  <si>
    <t>ПУМПНО АКУМУЛАЦИОНА ПОСТРОЈЕЊА</t>
  </si>
  <si>
    <t>БИЛАНС ИСПОРУКЕ ПО ТАРИФНИМ ЕЛЕМЕНТИМА ЗА рег ГОДИНУ</t>
  </si>
  <si>
    <t>РЕАЛИЗАЦИЈА/ПЛАН ИСПОРУКЕ ПО ТАРИФНИМ ЕЛЕМЕНТИМА ЗА рег-1 ГОДИНУ</t>
  </si>
  <si>
    <t>РЕАЛИЗАЦИЈА ИСПОРУКЕ ПО ТАРИФНИМ ЕЛЕМЕНТИМА ЗА рег-2 ГОДИНУ</t>
  </si>
  <si>
    <t>Преузето из преносног система ван територије КиМ</t>
  </si>
  <si>
    <t>Испорука за преносни систем ван територије КиМ</t>
  </si>
  <si>
    <t>Укупно хидроелектране</t>
  </si>
  <si>
    <t>Проточне ХЕ</t>
  </si>
  <si>
    <t>Акумулационе ХЕ</t>
  </si>
  <si>
    <t>Укупно термоелектране</t>
  </si>
  <si>
    <t>ТЕ на угаљ</t>
  </si>
  <si>
    <t>ТЕ-ТО</t>
  </si>
  <si>
    <t>Укупно преузета снага из суседних система</t>
  </si>
  <si>
    <t>Укупна максимална месечна снага корисника</t>
  </si>
  <si>
    <t>Захтев ЕМС-а - снага губитака преносне мреже</t>
  </si>
  <si>
    <t>УКУПНО - РАСПОЛОЖИВИ КАПАЦИТЕТ</t>
  </si>
  <si>
    <t>УКУПНО - МАКСИМАЛНА МЕСЕЧНА СНАГА</t>
  </si>
  <si>
    <t>ИСПОРУКА/ПРИЈЕМ ПРЕКО ДИСТРИБУТИВНЕ МРЕЖЕ</t>
  </si>
  <si>
    <t>ПРЕГЛЕД ТАБЕЛА ЗА ДОСТАВЉАЊЕ ИНФОРМАЦИЈА ПРИ ПОДНОШЕЊУ ЗАХТЕВА ЗА ПРОМЕНУ ЦЕНА</t>
  </si>
  <si>
    <t>ГУБИЦИ У ПРЕНОСНОЈ МРЕЖИ</t>
  </si>
  <si>
    <t>ЕМС - укупно Србија</t>
  </si>
  <si>
    <t>20.1</t>
  </si>
  <si>
    <t>УЛАЗ У ПРЕНОСНИ СИСТЕМ - са КиМ</t>
  </si>
  <si>
    <t>20.2</t>
  </si>
  <si>
    <t>20.3</t>
  </si>
  <si>
    <t>Одобрена снага</t>
  </si>
  <si>
    <t>Прекомерна снага</t>
  </si>
  <si>
    <t>ЕТ-3-1.1</t>
  </si>
  <si>
    <t>ЕТ-3-5.1</t>
  </si>
  <si>
    <t>ЕТ-3-5.2</t>
  </si>
  <si>
    <t>ЕТ-3-5.3</t>
  </si>
  <si>
    <t>ЕТ-3-6</t>
  </si>
  <si>
    <t>ЕТ-3-7.1</t>
  </si>
  <si>
    <t>ЕТ-3-7.2</t>
  </si>
  <si>
    <t>ЕТ-3-7.3</t>
  </si>
  <si>
    <t>Испоруке корисницима (осим крајњим купцима на преносу)</t>
  </si>
  <si>
    <t xml:space="preserve">Укупно дистрибуције </t>
  </si>
  <si>
    <t>Купац на тржишту ел.ен. Железница Србије</t>
  </si>
  <si>
    <t>Купци на тржишту ел.енергије (без Железница Србије)</t>
  </si>
  <si>
    <t>Испорука крајњим купцима на преносу (са Жел. Србије)</t>
  </si>
  <si>
    <t>КРАЈЊИ КУПЦИ НА ПРЕНОСНОМ СИСТЕМУ (без Железнице Србије)</t>
  </si>
  <si>
    <t>Преузето из дистрибутивног система</t>
  </si>
  <si>
    <t>Укупно затворени дистрибутивни системи</t>
  </si>
  <si>
    <t>Укупно за потребе електрана</t>
  </si>
  <si>
    <t>Потребе ХЕ и TE ЈП ЕПС-а (преко тсф. опште групе)</t>
  </si>
  <si>
    <t>Потребе осталих произвођача (преко тсф. опште групе)</t>
  </si>
  <si>
    <t>ЕМС АД - Губици у преносној мрежи без КиМ</t>
  </si>
  <si>
    <t>Укупно излаз и губици ЕМС АД без КиМ</t>
  </si>
  <si>
    <t>ЕМС АД - Губици преноса на КиМ /процена/</t>
  </si>
  <si>
    <t>Укупно излаз и губици ЕМС АД на КиМ</t>
  </si>
  <si>
    <t>Укупно излаз и губици ЕМС АД</t>
  </si>
  <si>
    <t>ЕМС АД - без КиМ</t>
  </si>
  <si>
    <t>2.5.1</t>
  </si>
  <si>
    <t>2.5.2</t>
  </si>
  <si>
    <t>2.5.3</t>
  </si>
  <si>
    <t>2.5.3.1</t>
  </si>
  <si>
    <t>2.5.3.2</t>
  </si>
  <si>
    <t>2.7</t>
  </si>
  <si>
    <t>11.1</t>
  </si>
  <si>
    <t>11.2</t>
  </si>
  <si>
    <t>11.3</t>
  </si>
  <si>
    <t>12.1</t>
  </si>
  <si>
    <t>12.2</t>
  </si>
  <si>
    <t>12.3</t>
  </si>
  <si>
    <t>ЕМС АД - Губици у преносној мрежи</t>
  </si>
  <si>
    <t>Остали произвођачи</t>
  </si>
  <si>
    <t>12</t>
  </si>
  <si>
    <t>Ветроелектране</t>
  </si>
  <si>
    <t>Ветроелектрана Чибук</t>
  </si>
  <si>
    <t>Укупно ветроелектарне</t>
  </si>
  <si>
    <t>14</t>
  </si>
  <si>
    <t>Соларне електране</t>
  </si>
  <si>
    <t>Соларна електрана 1</t>
  </si>
  <si>
    <t>Соларна електрана 2</t>
  </si>
  <si>
    <t>Соларна електрана 3</t>
  </si>
  <si>
    <t>15</t>
  </si>
  <si>
    <t>Укупно соларне електране</t>
  </si>
  <si>
    <t>16</t>
  </si>
  <si>
    <t>Остале електране</t>
  </si>
  <si>
    <t>17</t>
  </si>
  <si>
    <t>Укупна расположива снага осталих произвођача без КиМ</t>
  </si>
  <si>
    <t>18</t>
  </si>
  <si>
    <t>Укупна расположива снага из електарна без КиМ</t>
  </si>
  <si>
    <t>20</t>
  </si>
  <si>
    <t>21</t>
  </si>
  <si>
    <t>Макс. мес. сн. (ЕД+потребе ЕПС)</t>
  </si>
  <si>
    <t>Макс. мес. снага купаца на преносу (са Жел. Србије)</t>
  </si>
  <si>
    <t>22</t>
  </si>
  <si>
    <t>23</t>
  </si>
  <si>
    <t>23.1</t>
  </si>
  <si>
    <t>23.2</t>
  </si>
  <si>
    <t>24</t>
  </si>
  <si>
    <t>24.1</t>
  </si>
  <si>
    <t>24.2</t>
  </si>
  <si>
    <t>24.3</t>
  </si>
  <si>
    <t>24.4</t>
  </si>
  <si>
    <t>24.5</t>
  </si>
  <si>
    <t>25</t>
  </si>
  <si>
    <t>26</t>
  </si>
  <si>
    <t>27</t>
  </si>
  <si>
    <t>28</t>
  </si>
  <si>
    <t>29</t>
  </si>
  <si>
    <t>Укупно максимална снага суседним системима</t>
  </si>
  <si>
    <t>Елементи - мерени и по тарифама</t>
  </si>
  <si>
    <t>ЕЛЕКТРОДИСТРИБУЦИЈЕ</t>
  </si>
  <si>
    <t>Број мерних места</t>
  </si>
  <si>
    <t>Измерена месечна максимална снага</t>
  </si>
  <si>
    <t>4</t>
  </si>
  <si>
    <t>4.1</t>
  </si>
  <si>
    <t>4.2</t>
  </si>
  <si>
    <t>ЗАТВОРЕНИ ДИСТРИБУТИВНИ СИСТЕМИ</t>
  </si>
  <si>
    <t>ТЕ-ТО Панчево</t>
  </si>
  <si>
    <t>25.1</t>
  </si>
  <si>
    <t>25.2</t>
  </si>
  <si>
    <t>25.3</t>
  </si>
  <si>
    <t>25.4</t>
  </si>
  <si>
    <t>25.5</t>
  </si>
  <si>
    <t>30</t>
  </si>
  <si>
    <t>Испорука суседним дистрибутивним системима (без КиМ)</t>
  </si>
  <si>
    <t>Пријем из суседних дистрибутивних система (без КиМ)</t>
  </si>
  <si>
    <t>Испорука за КиМ</t>
  </si>
  <si>
    <t>Пријем из КиМ</t>
  </si>
  <si>
    <t>21.1</t>
  </si>
  <si>
    <t>21.2</t>
  </si>
  <si>
    <t>21.3</t>
  </si>
  <si>
    <t>7.2.3</t>
  </si>
  <si>
    <t>ТЕ Костолац Б3</t>
  </si>
  <si>
    <t>ТЕ-ТО Винча</t>
  </si>
  <si>
    <t>14.1</t>
  </si>
  <si>
    <t>14.2</t>
  </si>
  <si>
    <t>14.3</t>
  </si>
  <si>
    <t>14.4</t>
  </si>
  <si>
    <t>16.1</t>
  </si>
  <si>
    <t>16.2</t>
  </si>
  <si>
    <t>16.3</t>
  </si>
  <si>
    <t>26.1</t>
  </si>
  <si>
    <t>26.2</t>
  </si>
  <si>
    <t>26.3</t>
  </si>
  <si>
    <t>26.4</t>
  </si>
  <si>
    <t>26.5</t>
  </si>
  <si>
    <t>26.6</t>
  </si>
  <si>
    <t>31</t>
  </si>
  <si>
    <t>Ветроелектрана Алибунар</t>
  </si>
  <si>
    <t>Ветроелектрана Ковачица</t>
  </si>
  <si>
    <t>Ветроелектрана Кошава</t>
  </si>
  <si>
    <t>14.5</t>
  </si>
  <si>
    <t>Ветроелектрана Кривача</t>
  </si>
  <si>
    <t>14.6</t>
  </si>
  <si>
    <t>Ветроелектрана Костолац</t>
  </si>
</sst>
</file>

<file path=xl/styles.xml><?xml version="1.0" encoding="utf-8"?>
<styleSheet xmlns="http://schemas.openxmlformats.org/spreadsheetml/2006/main">
  <numFmts count="4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;[Red]#,##0"/>
    <numFmt numFmtId="175" formatCode="0_)"/>
    <numFmt numFmtId="176" formatCode="General_)"/>
    <numFmt numFmtId="177" formatCode="0.0%"/>
    <numFmt numFmtId="178" formatCode="###\ ###\ ###\ ###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"/>
    <numFmt numFmtId="186" formatCode="0E+00"/>
    <numFmt numFmtId="187" formatCode="0.0000"/>
    <numFmt numFmtId="188" formatCode="dd\.mm\.yyyy;@"/>
    <numFmt numFmtId="189" formatCode="#,##0.0000"/>
    <numFmt numFmtId="190" formatCode="#,##0.000"/>
    <numFmt numFmtId="191" formatCode="00000"/>
    <numFmt numFmtId="192" formatCode="0.0_);\(0.0\)"/>
    <numFmt numFmtId="193" formatCode="[$-409]dddd\,\ mmmm\ dd\,\ yyyy"/>
    <numFmt numFmtId="194" formatCode="m/d/yy;@"/>
    <numFmt numFmtId="195" formatCode="mmm\-yyyy"/>
  </numFmts>
  <fonts count="53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2"/>
      <color indexed="18"/>
      <name val="Arial"/>
      <family val="2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"/>
      <family val="2"/>
    </font>
    <font>
      <b/>
      <sz val="10"/>
      <name val="Arial Narrow"/>
      <family val="2"/>
    </font>
    <font>
      <sz val="12"/>
      <name val="Times New Roman"/>
      <family val="1"/>
    </font>
    <font>
      <sz val="10"/>
      <color indexed="18"/>
      <name val="Symbol"/>
      <family val="1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 Narrow"/>
      <family val="2"/>
    </font>
    <font>
      <sz val="10"/>
      <color rgb="FF00008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double"/>
    </border>
    <border>
      <left style="double"/>
      <right style="thin"/>
      <top style="hair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thin"/>
    </border>
    <border>
      <left style="hair"/>
      <right style="thin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double"/>
      <top style="thin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175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49" fontId="6" fillId="33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9" fillId="33" borderId="0" xfId="0" applyNumberFormat="1" applyFont="1" applyFill="1" applyBorder="1" applyAlignment="1">
      <alignment/>
    </xf>
    <xf numFmtId="49" fontId="9" fillId="33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49" fontId="5" fillId="33" borderId="0" xfId="0" applyNumberFormat="1" applyFont="1" applyFill="1" applyAlignment="1">
      <alignment vertical="center"/>
    </xf>
    <xf numFmtId="0" fontId="6" fillId="33" borderId="0" xfId="0" applyNumberFormat="1" applyFont="1" applyFill="1" applyAlignment="1">
      <alignment horizontal="left" vertical="center"/>
    </xf>
    <xf numFmtId="49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49" fontId="11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49" fontId="6" fillId="33" borderId="0" xfId="0" applyNumberFormat="1" applyFont="1" applyFill="1" applyAlignment="1">
      <alignment horizontal="center" vertical="center"/>
    </xf>
    <xf numFmtId="0" fontId="6" fillId="34" borderId="20" xfId="0" applyFont="1" applyFill="1" applyBorder="1" applyAlignment="1">
      <alignment horizontal="right" vertical="center"/>
    </xf>
    <xf numFmtId="0" fontId="6" fillId="34" borderId="21" xfId="0" applyFont="1" applyFill="1" applyBorder="1" applyAlignment="1">
      <alignment horizontal="right" vertical="center"/>
    </xf>
    <xf numFmtId="0" fontId="6" fillId="33" borderId="0" xfId="0" applyNumberFormat="1" applyFont="1" applyFill="1" applyAlignment="1">
      <alignment/>
    </xf>
    <xf numFmtId="0" fontId="6" fillId="34" borderId="22" xfId="0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49" fontId="6" fillId="33" borderId="25" xfId="0" applyNumberFormat="1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6" fillId="33" borderId="29" xfId="0" applyFont="1" applyFill="1" applyBorder="1" applyAlignment="1">
      <alignment horizontal="center"/>
    </xf>
    <xf numFmtId="1" fontId="6" fillId="33" borderId="30" xfId="0" applyNumberFormat="1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6" fillId="33" borderId="24" xfId="59" applyFont="1" applyFill="1" applyBorder="1">
      <alignment/>
      <protection/>
    </xf>
    <xf numFmtId="0" fontId="6" fillId="33" borderId="21" xfId="59" applyFont="1" applyFill="1" applyBorder="1" applyAlignment="1">
      <alignment horizontal="center"/>
      <protection/>
    </xf>
    <xf numFmtId="3" fontId="6" fillId="33" borderId="21" xfId="59" applyNumberFormat="1" applyFont="1" applyFill="1" applyBorder="1" applyAlignment="1">
      <alignment horizontal="right" vertical="center"/>
      <protection/>
    </xf>
    <xf numFmtId="3" fontId="6" fillId="33" borderId="39" xfId="59" applyNumberFormat="1" applyFont="1" applyFill="1" applyBorder="1" applyAlignment="1">
      <alignment horizontal="right" vertical="center"/>
      <protection/>
    </xf>
    <xf numFmtId="0" fontId="6" fillId="33" borderId="24" xfId="59" applyFont="1" applyFill="1" applyBorder="1" applyAlignment="1">
      <alignment horizontal="center"/>
      <protection/>
    </xf>
    <xf numFmtId="0" fontId="6" fillId="33" borderId="40" xfId="59" applyFont="1" applyFill="1" applyBorder="1">
      <alignment/>
      <protection/>
    </xf>
    <xf numFmtId="0" fontId="6" fillId="33" borderId="41" xfId="59" applyFont="1" applyFill="1" applyBorder="1" applyAlignment="1">
      <alignment horizontal="center"/>
      <protection/>
    </xf>
    <xf numFmtId="3" fontId="6" fillId="33" borderId="42" xfId="59" applyNumberFormat="1" applyFont="1" applyFill="1" applyBorder="1" applyAlignment="1">
      <alignment horizontal="right" vertical="center"/>
      <protection/>
    </xf>
    <xf numFmtId="0" fontId="6" fillId="33" borderId="17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36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6" fillId="33" borderId="44" xfId="0" applyFont="1" applyFill="1" applyBorder="1" applyAlignment="1">
      <alignment/>
    </xf>
    <xf numFmtId="0" fontId="6" fillId="0" borderId="45" xfId="0" applyFont="1" applyBorder="1" applyAlignment="1">
      <alignment/>
    </xf>
    <xf numFmtId="4" fontId="6" fillId="33" borderId="44" xfId="0" applyNumberFormat="1" applyFont="1" applyFill="1" applyBorder="1" applyAlignment="1">
      <alignment horizontal="right" vertical="center"/>
    </xf>
    <xf numFmtId="4" fontId="6" fillId="33" borderId="46" xfId="0" applyNumberFormat="1" applyFont="1" applyFill="1" applyBorder="1" applyAlignment="1">
      <alignment horizontal="right" vertical="center"/>
    </xf>
    <xf numFmtId="49" fontId="6" fillId="33" borderId="47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49" xfId="0" applyNumberFormat="1" applyFont="1" applyFill="1" applyBorder="1" applyAlignment="1">
      <alignment horizontal="center" vertical="center" wrapText="1"/>
    </xf>
    <xf numFmtId="49" fontId="6" fillId="33" borderId="50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/>
    </xf>
    <xf numFmtId="4" fontId="6" fillId="33" borderId="36" xfId="0" applyNumberFormat="1" applyFont="1" applyFill="1" applyBorder="1" applyAlignment="1">
      <alignment horizontal="center"/>
    </xf>
    <xf numFmtId="4" fontId="6" fillId="33" borderId="23" xfId="0" applyNumberFormat="1" applyFont="1" applyFill="1" applyBorder="1" applyAlignment="1">
      <alignment horizontal="center"/>
    </xf>
    <xf numFmtId="4" fontId="6" fillId="33" borderId="51" xfId="0" applyNumberFormat="1" applyFont="1" applyFill="1" applyBorder="1" applyAlignment="1">
      <alignment horizontal="center"/>
    </xf>
    <xf numFmtId="184" fontId="6" fillId="0" borderId="20" xfId="0" applyNumberFormat="1" applyFont="1" applyBorder="1" applyAlignment="1">
      <alignment/>
    </xf>
    <xf numFmtId="184" fontId="6" fillId="0" borderId="15" xfId="0" applyNumberFormat="1" applyFont="1" applyFill="1" applyBorder="1" applyAlignment="1">
      <alignment horizontal="right"/>
    </xf>
    <xf numFmtId="184" fontId="6" fillId="0" borderId="36" xfId="0" applyNumberFormat="1" applyFont="1" applyFill="1" applyBorder="1" applyAlignment="1">
      <alignment horizontal="right"/>
    </xf>
    <xf numFmtId="184" fontId="6" fillId="0" borderId="51" xfId="0" applyNumberFormat="1" applyFont="1" applyFill="1" applyBorder="1" applyAlignment="1">
      <alignment horizontal="right"/>
    </xf>
    <xf numFmtId="184" fontId="6" fillId="0" borderId="52" xfId="0" applyNumberFormat="1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184" fontId="6" fillId="0" borderId="53" xfId="0" applyNumberFormat="1" applyFont="1" applyBorder="1" applyAlignment="1">
      <alignment/>
    </xf>
    <xf numFmtId="184" fontId="6" fillId="0" borderId="54" xfId="0" applyNumberFormat="1" applyFont="1" applyFill="1" applyBorder="1" applyAlignment="1">
      <alignment horizontal="right"/>
    </xf>
    <xf numFmtId="184" fontId="6" fillId="0" borderId="38" xfId="0" applyNumberFormat="1" applyFont="1" applyFill="1" applyBorder="1" applyAlignment="1">
      <alignment horizontal="right"/>
    </xf>
    <xf numFmtId="184" fontId="6" fillId="0" borderId="55" xfId="0" applyNumberFormat="1" applyFont="1" applyFill="1" applyBorder="1" applyAlignment="1">
      <alignment horizontal="right"/>
    </xf>
    <xf numFmtId="184" fontId="6" fillId="0" borderId="56" xfId="0" applyNumberFormat="1" applyFont="1" applyBorder="1" applyAlignment="1">
      <alignment/>
    </xf>
    <xf numFmtId="184" fontId="10" fillId="0" borderId="20" xfId="0" applyNumberFormat="1" applyFont="1" applyFill="1" applyBorder="1" applyAlignment="1">
      <alignment/>
    </xf>
    <xf numFmtId="184" fontId="6" fillId="33" borderId="57" xfId="0" applyNumberFormat="1" applyFont="1" applyFill="1" applyBorder="1" applyAlignment="1">
      <alignment horizontal="right"/>
    </xf>
    <xf numFmtId="184" fontId="6" fillId="33" borderId="35" xfId="0" applyNumberFormat="1" applyFont="1" applyFill="1" applyBorder="1" applyAlignment="1">
      <alignment horizontal="right"/>
    </xf>
    <xf numFmtId="184" fontId="6" fillId="33" borderId="58" xfId="0" applyNumberFormat="1" applyFont="1" applyFill="1" applyBorder="1" applyAlignment="1">
      <alignment horizontal="right"/>
    </xf>
    <xf numFmtId="184" fontId="6" fillId="0" borderId="59" xfId="0" applyNumberFormat="1" applyFont="1" applyBorder="1" applyAlignment="1">
      <alignment/>
    </xf>
    <xf numFmtId="49" fontId="6" fillId="33" borderId="50" xfId="0" applyNumberFormat="1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right" vertical="center"/>
    </xf>
    <xf numFmtId="49" fontId="6" fillId="33" borderId="31" xfId="0" applyNumberFormat="1" applyFont="1" applyFill="1" applyBorder="1" applyAlignment="1">
      <alignment horizontal="center" vertical="center"/>
    </xf>
    <xf numFmtId="0" fontId="6" fillId="33" borderId="60" xfId="59" applyFont="1" applyFill="1" applyBorder="1">
      <alignment/>
      <protection/>
    </xf>
    <xf numFmtId="0" fontId="6" fillId="33" borderId="61" xfId="59" applyFont="1" applyFill="1" applyBorder="1" applyAlignment="1">
      <alignment horizontal="center"/>
      <protection/>
    </xf>
    <xf numFmtId="3" fontId="6" fillId="33" borderId="62" xfId="59" applyNumberFormat="1" applyFont="1" applyFill="1" applyBorder="1" applyAlignment="1">
      <alignment horizontal="right" vertical="center"/>
      <protection/>
    </xf>
    <xf numFmtId="49" fontId="6" fillId="33" borderId="14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63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  <xf numFmtId="184" fontId="6" fillId="0" borderId="67" xfId="0" applyNumberFormat="1" applyFont="1" applyFill="1" applyBorder="1" applyAlignment="1">
      <alignment horizontal="right"/>
    </xf>
    <xf numFmtId="184" fontId="6" fillId="0" borderId="68" xfId="0" applyNumberFormat="1" applyFont="1" applyFill="1" applyBorder="1" applyAlignment="1">
      <alignment horizontal="right"/>
    </xf>
    <xf numFmtId="184" fontId="6" fillId="0" borderId="69" xfId="0" applyNumberFormat="1" applyFont="1" applyFill="1" applyBorder="1" applyAlignment="1">
      <alignment horizontal="right"/>
    </xf>
    <xf numFmtId="184" fontId="6" fillId="0" borderId="70" xfId="0" applyNumberFormat="1" applyFont="1" applyFill="1" applyBorder="1" applyAlignment="1">
      <alignment horizontal="right"/>
    </xf>
    <xf numFmtId="184" fontId="6" fillId="0" borderId="71" xfId="0" applyNumberFormat="1" applyFont="1" applyFill="1" applyBorder="1" applyAlignment="1">
      <alignment horizontal="right"/>
    </xf>
    <xf numFmtId="184" fontId="6" fillId="0" borderId="72" xfId="0" applyNumberFormat="1" applyFont="1" applyFill="1" applyBorder="1" applyAlignment="1">
      <alignment horizontal="right"/>
    </xf>
    <xf numFmtId="184" fontId="6" fillId="0" borderId="73" xfId="0" applyNumberFormat="1" applyFont="1" applyFill="1" applyBorder="1" applyAlignment="1">
      <alignment horizontal="right"/>
    </xf>
    <xf numFmtId="184" fontId="6" fillId="0" borderId="74" xfId="0" applyNumberFormat="1" applyFont="1" applyFill="1" applyBorder="1" applyAlignment="1">
      <alignment horizontal="right"/>
    </xf>
    <xf numFmtId="184" fontId="6" fillId="0" borderId="75" xfId="0" applyNumberFormat="1" applyFont="1" applyFill="1" applyBorder="1" applyAlignment="1">
      <alignment horizontal="right"/>
    </xf>
    <xf numFmtId="184" fontId="6" fillId="0" borderId="63" xfId="0" applyNumberFormat="1" applyFont="1" applyFill="1" applyBorder="1" applyAlignment="1">
      <alignment horizontal="right"/>
    </xf>
    <xf numFmtId="184" fontId="6" fillId="0" borderId="64" xfId="0" applyNumberFormat="1" applyFont="1" applyFill="1" applyBorder="1" applyAlignment="1">
      <alignment horizontal="right"/>
    </xf>
    <xf numFmtId="184" fontId="6" fillId="0" borderId="66" xfId="0" applyNumberFormat="1" applyFont="1" applyFill="1" applyBorder="1" applyAlignment="1">
      <alignment horizontal="right"/>
    </xf>
    <xf numFmtId="184" fontId="6" fillId="0" borderId="76" xfId="0" applyNumberFormat="1" applyFont="1" applyFill="1" applyBorder="1" applyAlignment="1">
      <alignment horizontal="right"/>
    </xf>
    <xf numFmtId="184" fontId="6" fillId="0" borderId="77" xfId="0" applyNumberFormat="1" applyFont="1" applyFill="1" applyBorder="1" applyAlignment="1">
      <alignment horizontal="right"/>
    </xf>
    <xf numFmtId="184" fontId="6" fillId="0" borderId="78" xfId="0" applyNumberFormat="1" applyFont="1" applyFill="1" applyBorder="1" applyAlignment="1">
      <alignment horizontal="right"/>
    </xf>
    <xf numFmtId="184" fontId="6" fillId="33" borderId="63" xfId="0" applyNumberFormat="1" applyFont="1" applyFill="1" applyBorder="1" applyAlignment="1">
      <alignment horizontal="right"/>
    </xf>
    <xf numFmtId="184" fontId="6" fillId="33" borderId="64" xfId="0" applyNumberFormat="1" applyFont="1" applyFill="1" applyBorder="1" applyAlignment="1">
      <alignment horizontal="right"/>
    </xf>
    <xf numFmtId="184" fontId="6" fillId="0" borderId="79" xfId="0" applyNumberFormat="1" applyFont="1" applyFill="1" applyBorder="1" applyAlignment="1">
      <alignment horizontal="right"/>
    </xf>
    <xf numFmtId="184" fontId="6" fillId="0" borderId="80" xfId="0" applyNumberFormat="1" applyFont="1" applyFill="1" applyBorder="1" applyAlignment="1">
      <alignment horizontal="right"/>
    </xf>
    <xf numFmtId="184" fontId="6" fillId="0" borderId="81" xfId="0" applyNumberFormat="1" applyFont="1" applyFill="1" applyBorder="1" applyAlignment="1">
      <alignment horizontal="right"/>
    </xf>
    <xf numFmtId="184" fontId="6" fillId="0" borderId="82" xfId="0" applyNumberFormat="1" applyFont="1" applyFill="1" applyBorder="1" applyAlignment="1">
      <alignment horizontal="right"/>
    </xf>
    <xf numFmtId="184" fontId="6" fillId="0" borderId="83" xfId="0" applyNumberFormat="1" applyFont="1" applyFill="1" applyBorder="1" applyAlignment="1">
      <alignment horizontal="right"/>
    </xf>
    <xf numFmtId="184" fontId="6" fillId="0" borderId="84" xfId="0" applyNumberFormat="1" applyFont="1" applyFill="1" applyBorder="1" applyAlignment="1">
      <alignment horizontal="right"/>
    </xf>
    <xf numFmtId="184" fontId="6" fillId="0" borderId="85" xfId="0" applyNumberFormat="1" applyFont="1" applyFill="1" applyBorder="1" applyAlignment="1">
      <alignment horizontal="right"/>
    </xf>
    <xf numFmtId="184" fontId="6" fillId="0" borderId="86" xfId="0" applyNumberFormat="1" applyFont="1" applyFill="1" applyBorder="1" applyAlignment="1">
      <alignment horizontal="right"/>
    </xf>
    <xf numFmtId="0" fontId="6" fillId="33" borderId="87" xfId="0" applyFont="1" applyFill="1" applyBorder="1" applyAlignment="1">
      <alignment/>
    </xf>
    <xf numFmtId="0" fontId="6" fillId="33" borderId="88" xfId="0" applyFont="1" applyFill="1" applyBorder="1" applyAlignment="1">
      <alignment/>
    </xf>
    <xf numFmtId="49" fontId="6" fillId="33" borderId="25" xfId="0" applyNumberFormat="1" applyFont="1" applyFill="1" applyBorder="1" applyAlignment="1">
      <alignment horizontal="center" vertical="center" wrapText="1"/>
    </xf>
    <xf numFmtId="0" fontId="6" fillId="33" borderId="26" xfId="59" applyFont="1" applyFill="1" applyBorder="1">
      <alignment/>
      <protection/>
    </xf>
    <xf numFmtId="0" fontId="6" fillId="33" borderId="22" xfId="59" applyFont="1" applyFill="1" applyBorder="1" applyAlignment="1">
      <alignment horizontal="center"/>
      <protection/>
    </xf>
    <xf numFmtId="3" fontId="6" fillId="33" borderId="89" xfId="59" applyNumberFormat="1" applyFont="1" applyFill="1" applyBorder="1" applyAlignment="1">
      <alignment horizontal="right" vertical="center"/>
      <protection/>
    </xf>
    <xf numFmtId="0" fontId="6" fillId="33" borderId="53" xfId="59" applyFont="1" applyFill="1" applyBorder="1" applyAlignment="1">
      <alignment horizontal="center"/>
      <protection/>
    </xf>
    <xf numFmtId="0" fontId="6" fillId="33" borderId="90" xfId="59" applyFont="1" applyFill="1" applyBorder="1" applyAlignment="1">
      <alignment horizontal="center"/>
      <protection/>
    </xf>
    <xf numFmtId="49" fontId="6" fillId="34" borderId="0" xfId="0" applyNumberFormat="1" applyFont="1" applyFill="1" applyBorder="1" applyAlignment="1" applyProtection="1">
      <alignment/>
      <protection locked="0"/>
    </xf>
    <xf numFmtId="49" fontId="6" fillId="34" borderId="0" xfId="0" applyNumberFormat="1" applyFont="1" applyFill="1" applyAlignment="1" applyProtection="1">
      <alignment/>
      <protection locked="0"/>
    </xf>
    <xf numFmtId="0" fontId="6" fillId="34" borderId="0" xfId="0" applyFont="1" applyFill="1" applyAlignment="1" applyProtection="1">
      <alignment horizontal="left" vertical="center"/>
      <protection/>
    </xf>
    <xf numFmtId="49" fontId="6" fillId="34" borderId="0" xfId="0" applyNumberFormat="1" applyFont="1" applyFill="1" applyAlignment="1" applyProtection="1">
      <alignment/>
      <protection/>
    </xf>
    <xf numFmtId="4" fontId="6" fillId="33" borderId="84" xfId="0" applyNumberFormat="1" applyFont="1" applyFill="1" applyBorder="1" applyAlignment="1">
      <alignment horizontal="right" vertical="center"/>
    </xf>
    <xf numFmtId="0" fontId="6" fillId="33" borderId="91" xfId="0" applyFont="1" applyFill="1" applyBorder="1" applyAlignment="1">
      <alignment horizontal="right" vertical="center"/>
    </xf>
    <xf numFmtId="4" fontId="6" fillId="0" borderId="51" xfId="0" applyNumberFormat="1" applyFont="1" applyFill="1" applyBorder="1" applyAlignment="1">
      <alignment horizontal="right" vertical="center"/>
    </xf>
    <xf numFmtId="4" fontId="6" fillId="0" borderId="92" xfId="0" applyNumberFormat="1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vertical="center"/>
    </xf>
    <xf numFmtId="0" fontId="6" fillId="34" borderId="3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6" fillId="34" borderId="33" xfId="0" applyFont="1" applyFill="1" applyBorder="1" applyAlignment="1">
      <alignment vertical="center"/>
    </xf>
    <xf numFmtId="0" fontId="6" fillId="34" borderId="93" xfId="0" applyFont="1" applyFill="1" applyBorder="1" applyAlignment="1">
      <alignment vertical="center"/>
    </xf>
    <xf numFmtId="0" fontId="6" fillId="34" borderId="34" xfId="0" applyFont="1" applyFill="1" applyBorder="1" applyAlignment="1">
      <alignment vertical="center"/>
    </xf>
    <xf numFmtId="0" fontId="6" fillId="34" borderId="23" xfId="0" applyFont="1" applyFill="1" applyBorder="1" applyAlignment="1">
      <alignment vertical="center"/>
    </xf>
    <xf numFmtId="0" fontId="6" fillId="34" borderId="24" xfId="0" applyFont="1" applyFill="1" applyBorder="1" applyAlignment="1">
      <alignment vertical="center"/>
    </xf>
    <xf numFmtId="0" fontId="6" fillId="34" borderId="26" xfId="0" applyFont="1" applyFill="1" applyBorder="1" applyAlignment="1">
      <alignment vertical="center"/>
    </xf>
    <xf numFmtId="0" fontId="6" fillId="33" borderId="16" xfId="0" applyNumberFormat="1" applyFont="1" applyFill="1" applyBorder="1" applyAlignment="1">
      <alignment horizontal="center"/>
    </xf>
    <xf numFmtId="0" fontId="6" fillId="33" borderId="94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0" fontId="6" fillId="33" borderId="48" xfId="0" applyNumberFormat="1" applyFont="1" applyFill="1" applyBorder="1" applyAlignment="1">
      <alignment horizontal="center"/>
    </xf>
    <xf numFmtId="0" fontId="6" fillId="33" borderId="25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horizontal="center"/>
    </xf>
    <xf numFmtId="4" fontId="6" fillId="34" borderId="70" xfId="0" applyNumberFormat="1" applyFont="1" applyFill="1" applyBorder="1" applyAlignment="1">
      <alignment horizontal="right" vertical="center"/>
    </xf>
    <xf numFmtId="4" fontId="6" fillId="34" borderId="95" xfId="0" applyNumberFormat="1" applyFont="1" applyFill="1" applyBorder="1" applyAlignment="1">
      <alignment horizontal="right" vertical="center"/>
    </xf>
    <xf numFmtId="0" fontId="6" fillId="34" borderId="95" xfId="0" applyFont="1" applyFill="1" applyBorder="1" applyAlignment="1">
      <alignment horizontal="right" vertical="center"/>
    </xf>
    <xf numFmtId="4" fontId="6" fillId="34" borderId="23" xfId="0" applyNumberFormat="1" applyFont="1" applyFill="1" applyBorder="1" applyAlignment="1">
      <alignment horizontal="right" vertical="center"/>
    </xf>
    <xf numFmtId="4" fontId="6" fillId="34" borderId="67" xfId="0" applyNumberFormat="1" applyFont="1" applyFill="1" applyBorder="1" applyAlignment="1">
      <alignment horizontal="right" vertical="center"/>
    </xf>
    <xf numFmtId="4" fontId="6" fillId="34" borderId="96" xfId="0" applyNumberFormat="1" applyFont="1" applyFill="1" applyBorder="1" applyAlignment="1">
      <alignment horizontal="right" vertical="center"/>
    </xf>
    <xf numFmtId="0" fontId="6" fillId="34" borderId="96" xfId="0" applyFont="1" applyFill="1" applyBorder="1" applyAlignment="1">
      <alignment horizontal="right" vertical="center"/>
    </xf>
    <xf numFmtId="4" fontId="6" fillId="34" borderId="24" xfId="0" applyNumberFormat="1" applyFont="1" applyFill="1" applyBorder="1" applyAlignment="1">
      <alignment horizontal="right" vertical="center"/>
    </xf>
    <xf numFmtId="0" fontId="6" fillId="33" borderId="79" xfId="0" applyFont="1" applyFill="1" applyBorder="1" applyAlignment="1">
      <alignment horizontal="center" vertical="center" wrapText="1"/>
    </xf>
    <xf numFmtId="0" fontId="6" fillId="33" borderId="97" xfId="0" applyFont="1" applyFill="1" applyBorder="1" applyAlignment="1">
      <alignment horizontal="center" vertical="center" wrapText="1"/>
    </xf>
    <xf numFmtId="0" fontId="6" fillId="33" borderId="98" xfId="0" applyFont="1" applyFill="1" applyBorder="1" applyAlignment="1">
      <alignment horizontal="center"/>
    </xf>
    <xf numFmtId="0" fontId="10" fillId="33" borderId="88" xfId="0" applyFont="1" applyFill="1" applyBorder="1" applyAlignment="1">
      <alignment/>
    </xf>
    <xf numFmtId="184" fontId="6" fillId="34" borderId="52" xfId="0" applyNumberFormat="1" applyFont="1" applyFill="1" applyBorder="1" applyAlignment="1">
      <alignment/>
    </xf>
    <xf numFmtId="184" fontId="6" fillId="34" borderId="76" xfId="0" applyNumberFormat="1" applyFont="1" applyFill="1" applyBorder="1" applyAlignment="1">
      <alignment horizontal="right"/>
    </xf>
    <xf numFmtId="184" fontId="6" fillId="34" borderId="77" xfId="0" applyNumberFormat="1" applyFont="1" applyFill="1" applyBorder="1" applyAlignment="1">
      <alignment horizontal="right"/>
    </xf>
    <xf numFmtId="184" fontId="6" fillId="34" borderId="78" xfId="0" applyNumberFormat="1" applyFont="1" applyFill="1" applyBorder="1" applyAlignment="1">
      <alignment horizontal="right"/>
    </xf>
    <xf numFmtId="184" fontId="6" fillId="34" borderId="21" xfId="0" applyNumberFormat="1" applyFont="1" applyFill="1" applyBorder="1" applyAlignment="1">
      <alignment/>
    </xf>
    <xf numFmtId="184" fontId="6" fillId="34" borderId="67" xfId="0" applyNumberFormat="1" applyFont="1" applyFill="1" applyBorder="1" applyAlignment="1">
      <alignment horizontal="right"/>
    </xf>
    <xf numFmtId="184" fontId="6" fillId="34" borderId="68" xfId="0" applyNumberFormat="1" applyFont="1" applyFill="1" applyBorder="1" applyAlignment="1">
      <alignment horizontal="right"/>
    </xf>
    <xf numFmtId="184" fontId="6" fillId="34" borderId="69" xfId="0" applyNumberFormat="1" applyFont="1" applyFill="1" applyBorder="1" applyAlignment="1">
      <alignment horizontal="right"/>
    </xf>
    <xf numFmtId="184" fontId="6" fillId="34" borderId="73" xfId="0" applyNumberFormat="1" applyFont="1" applyFill="1" applyBorder="1" applyAlignment="1">
      <alignment horizontal="right"/>
    </xf>
    <xf numFmtId="184" fontId="6" fillId="34" borderId="74" xfId="0" applyNumberFormat="1" applyFont="1" applyFill="1" applyBorder="1" applyAlignment="1">
      <alignment horizontal="right"/>
    </xf>
    <xf numFmtId="184" fontId="6" fillId="34" borderId="75" xfId="0" applyNumberFormat="1" applyFont="1" applyFill="1" applyBorder="1" applyAlignment="1">
      <alignment horizontal="right"/>
    </xf>
    <xf numFmtId="184" fontId="6" fillId="34" borderId="99" xfId="0" applyNumberFormat="1" applyFont="1" applyFill="1" applyBorder="1" applyAlignment="1">
      <alignment horizontal="right"/>
    </xf>
    <xf numFmtId="184" fontId="6" fillId="34" borderId="100" xfId="0" applyNumberFormat="1" applyFont="1" applyFill="1" applyBorder="1" applyAlignment="1">
      <alignment horizontal="right"/>
    </xf>
    <xf numFmtId="184" fontId="6" fillId="34" borderId="101" xfId="0" applyNumberFormat="1" applyFont="1" applyFill="1" applyBorder="1" applyAlignment="1">
      <alignment horizontal="right"/>
    </xf>
    <xf numFmtId="184" fontId="6" fillId="34" borderId="63" xfId="0" applyNumberFormat="1" applyFont="1" applyFill="1" applyBorder="1" applyAlignment="1">
      <alignment horizontal="right"/>
    </xf>
    <xf numFmtId="184" fontId="6" fillId="34" borderId="64" xfId="0" applyNumberFormat="1" applyFont="1" applyFill="1" applyBorder="1" applyAlignment="1">
      <alignment horizontal="right"/>
    </xf>
    <xf numFmtId="3" fontId="6" fillId="34" borderId="21" xfId="59" applyNumberFormat="1" applyFont="1" applyFill="1" applyBorder="1" applyAlignment="1">
      <alignment horizontal="right" vertical="center"/>
      <protection/>
    </xf>
    <xf numFmtId="3" fontId="6" fillId="34" borderId="22" xfId="59" applyNumberFormat="1" applyFont="1" applyFill="1" applyBorder="1" applyAlignment="1">
      <alignment horizontal="right" vertical="center"/>
      <protection/>
    </xf>
    <xf numFmtId="3" fontId="6" fillId="34" borderId="41" xfId="59" applyNumberFormat="1" applyFont="1" applyFill="1" applyBorder="1" applyAlignment="1">
      <alignment horizontal="right" vertical="center"/>
      <protection/>
    </xf>
    <xf numFmtId="0" fontId="9" fillId="0" borderId="0" xfId="58" applyFont="1" applyAlignment="1">
      <alignment horizontal="left" vertical="center"/>
      <protection/>
    </xf>
    <xf numFmtId="0" fontId="9" fillId="0" borderId="0" xfId="58" applyFont="1" applyAlignment="1">
      <alignment horizontal="center" vertical="center" wrapText="1"/>
      <protection/>
    </xf>
    <xf numFmtId="0" fontId="9" fillId="0" borderId="0" xfId="58" applyFont="1" applyAlignment="1">
      <alignment horizontal="left" vertical="center" wrapText="1"/>
      <protection/>
    </xf>
    <xf numFmtId="0" fontId="9" fillId="0" borderId="0" xfId="58" applyFont="1" applyAlignment="1">
      <alignment vertical="center" wrapText="1"/>
      <protection/>
    </xf>
    <xf numFmtId="0" fontId="9" fillId="0" borderId="14" xfId="58" applyFont="1" applyBorder="1" applyAlignment="1">
      <alignment horizontal="center" vertical="center" wrapText="1"/>
      <protection/>
    </xf>
    <xf numFmtId="0" fontId="15" fillId="0" borderId="23" xfId="58" applyFont="1" applyBorder="1" applyAlignment="1">
      <alignment horizontal="left" vertical="center" wrapText="1"/>
      <protection/>
    </xf>
    <xf numFmtId="0" fontId="9" fillId="0" borderId="16" xfId="58" applyFont="1" applyBorder="1" applyAlignment="1">
      <alignment horizontal="center" vertical="center" wrapText="1"/>
      <protection/>
    </xf>
    <xf numFmtId="0" fontId="9" fillId="0" borderId="24" xfId="58" applyFont="1" applyBorder="1" applyAlignment="1">
      <alignment horizontal="left" vertical="center" wrapText="1"/>
      <protection/>
    </xf>
    <xf numFmtId="0" fontId="9" fillId="0" borderId="49" xfId="58" applyFont="1" applyBorder="1" applyAlignment="1">
      <alignment horizontal="center" vertical="center" wrapText="1"/>
      <protection/>
    </xf>
    <xf numFmtId="0" fontId="9" fillId="0" borderId="40" xfId="58" applyFont="1" applyBorder="1" applyAlignment="1">
      <alignment horizontal="left" vertical="center" wrapText="1"/>
      <protection/>
    </xf>
    <xf numFmtId="0" fontId="9" fillId="0" borderId="0" xfId="58" applyFont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left" vertical="center" wrapText="1"/>
      <protection/>
    </xf>
    <xf numFmtId="0" fontId="6" fillId="33" borderId="94" xfId="0" applyNumberFormat="1" applyFont="1" applyFill="1" applyBorder="1" applyAlignment="1">
      <alignment horizontal="center"/>
    </xf>
    <xf numFmtId="0" fontId="6" fillId="33" borderId="35" xfId="0" applyFont="1" applyFill="1" applyBorder="1" applyAlignment="1">
      <alignment/>
    </xf>
    <xf numFmtId="0" fontId="6" fillId="33" borderId="31" xfId="0" applyNumberFormat="1" applyFont="1" applyFill="1" applyBorder="1" applyAlignment="1">
      <alignment horizontal="center"/>
    </xf>
    <xf numFmtId="184" fontId="6" fillId="33" borderId="67" xfId="0" applyNumberFormat="1" applyFont="1" applyFill="1" applyBorder="1" applyAlignment="1">
      <alignment horizontal="right"/>
    </xf>
    <xf numFmtId="184" fontId="6" fillId="33" borderId="68" xfId="0" applyNumberFormat="1" applyFont="1" applyFill="1" applyBorder="1" applyAlignment="1">
      <alignment horizontal="right"/>
    </xf>
    <xf numFmtId="184" fontId="6" fillId="33" borderId="96" xfId="0" applyNumberFormat="1" applyFont="1" applyFill="1" applyBorder="1" applyAlignment="1">
      <alignment horizontal="right"/>
    </xf>
    <xf numFmtId="184" fontId="6" fillId="34" borderId="96" xfId="0" applyNumberFormat="1" applyFont="1" applyFill="1" applyBorder="1" applyAlignment="1">
      <alignment horizontal="right"/>
    </xf>
    <xf numFmtId="184" fontId="6" fillId="34" borderId="102" xfId="0" applyNumberFormat="1" applyFont="1" applyFill="1" applyBorder="1" applyAlignment="1">
      <alignment horizontal="right"/>
    </xf>
    <xf numFmtId="184" fontId="6" fillId="33" borderId="15" xfId="0" applyNumberFormat="1" applyFont="1" applyFill="1" applyBorder="1" applyAlignment="1">
      <alignment horizontal="right"/>
    </xf>
    <xf numFmtId="184" fontId="6" fillId="33" borderId="36" xfId="0" applyNumberFormat="1" applyFont="1" applyFill="1" applyBorder="1" applyAlignment="1">
      <alignment horizontal="right"/>
    </xf>
    <xf numFmtId="184" fontId="6" fillId="33" borderId="23" xfId="0" applyNumberFormat="1" applyFont="1" applyFill="1" applyBorder="1" applyAlignment="1">
      <alignment horizontal="right"/>
    </xf>
    <xf numFmtId="184" fontId="6" fillId="34" borderId="65" xfId="0" applyNumberFormat="1" applyFont="1" applyFill="1" applyBorder="1" applyAlignment="1">
      <alignment horizontal="right"/>
    </xf>
    <xf numFmtId="184" fontId="6" fillId="0" borderId="63" xfId="0" applyNumberFormat="1" applyFont="1" applyFill="1" applyBorder="1" applyAlignment="1">
      <alignment horizontal="right"/>
    </xf>
    <xf numFmtId="184" fontId="6" fillId="0" borderId="64" xfId="0" applyNumberFormat="1" applyFont="1" applyFill="1" applyBorder="1" applyAlignment="1">
      <alignment horizontal="right"/>
    </xf>
    <xf numFmtId="184" fontId="6" fillId="0" borderId="65" xfId="0" applyNumberFormat="1" applyFont="1" applyFill="1" applyBorder="1" applyAlignment="1">
      <alignment horizontal="right"/>
    </xf>
    <xf numFmtId="184" fontId="6" fillId="33" borderId="65" xfId="0" applyNumberFormat="1" applyFont="1" applyFill="1" applyBorder="1" applyAlignment="1">
      <alignment horizontal="right"/>
    </xf>
    <xf numFmtId="184" fontId="6" fillId="0" borderId="102" xfId="0" applyNumberFormat="1" applyFont="1" applyFill="1" applyBorder="1" applyAlignment="1">
      <alignment horizontal="right"/>
    </xf>
    <xf numFmtId="184" fontId="6" fillId="0" borderId="96" xfId="0" applyNumberFormat="1" applyFont="1" applyFill="1" applyBorder="1" applyAlignment="1">
      <alignment horizontal="right"/>
    </xf>
    <xf numFmtId="184" fontId="6" fillId="34" borderId="103" xfId="0" applyNumberFormat="1" applyFont="1" applyFill="1" applyBorder="1" applyAlignment="1">
      <alignment horizontal="right"/>
    </xf>
    <xf numFmtId="184" fontId="6" fillId="33" borderId="104" xfId="0" applyNumberFormat="1" applyFont="1" applyFill="1" applyBorder="1" applyAlignment="1">
      <alignment horizontal="right"/>
    </xf>
    <xf numFmtId="184" fontId="6" fillId="0" borderId="103" xfId="0" applyNumberFormat="1" applyFont="1" applyFill="1" applyBorder="1" applyAlignment="1">
      <alignment horizontal="right"/>
    </xf>
    <xf numFmtId="184" fontId="6" fillId="0" borderId="97" xfId="0" applyNumberFormat="1" applyFont="1" applyFill="1" applyBorder="1" applyAlignment="1">
      <alignment horizontal="right"/>
    </xf>
    <xf numFmtId="184" fontId="6" fillId="0" borderId="65" xfId="0" applyNumberFormat="1" applyFont="1" applyFill="1" applyBorder="1" applyAlignment="1">
      <alignment horizontal="right"/>
    </xf>
    <xf numFmtId="184" fontId="6" fillId="0" borderId="91" xfId="0" applyNumberFormat="1" applyFont="1" applyFill="1" applyBorder="1" applyAlignment="1">
      <alignment horizontal="right"/>
    </xf>
    <xf numFmtId="184" fontId="6" fillId="33" borderId="92" xfId="0" applyNumberFormat="1" applyFont="1" applyFill="1" applyBorder="1" applyAlignment="1">
      <alignment horizontal="right"/>
    </xf>
    <xf numFmtId="184" fontId="6" fillId="33" borderId="55" xfId="0" applyNumberFormat="1" applyFont="1" applyFill="1" applyBorder="1" applyAlignment="1">
      <alignment horizontal="right"/>
    </xf>
    <xf numFmtId="184" fontId="6" fillId="33" borderId="51" xfId="0" applyNumberFormat="1" applyFont="1" applyFill="1" applyBorder="1" applyAlignment="1">
      <alignment horizontal="right"/>
    </xf>
    <xf numFmtId="184" fontId="6" fillId="33" borderId="58" xfId="0" applyNumberFormat="1" applyFont="1" applyFill="1" applyBorder="1" applyAlignment="1">
      <alignment horizontal="right"/>
    </xf>
    <xf numFmtId="184" fontId="6" fillId="33" borderId="105" xfId="0" applyNumberFormat="1" applyFont="1" applyFill="1" applyBorder="1" applyAlignment="1">
      <alignment horizontal="right"/>
    </xf>
    <xf numFmtId="184" fontId="6" fillId="33" borderId="32" xfId="0" applyNumberFormat="1" applyFont="1" applyFill="1" applyBorder="1" applyAlignment="1">
      <alignment horizontal="right"/>
    </xf>
    <xf numFmtId="184" fontId="6" fillId="33" borderId="46" xfId="0" applyNumberFormat="1" applyFont="1" applyFill="1" applyBorder="1" applyAlignment="1">
      <alignment horizontal="right"/>
    </xf>
    <xf numFmtId="184" fontId="6" fillId="34" borderId="79" xfId="0" applyNumberFormat="1" applyFont="1" applyFill="1" applyBorder="1" applyAlignment="1">
      <alignment horizontal="right"/>
    </xf>
    <xf numFmtId="184" fontId="6" fillId="34" borderId="80" xfId="0" applyNumberFormat="1" applyFont="1" applyFill="1" applyBorder="1" applyAlignment="1">
      <alignment horizontal="right"/>
    </xf>
    <xf numFmtId="184" fontId="6" fillId="34" borderId="97" xfId="0" applyNumberFormat="1" applyFont="1" applyFill="1" applyBorder="1" applyAlignment="1">
      <alignment horizontal="right"/>
    </xf>
    <xf numFmtId="0" fontId="6" fillId="33" borderId="106" xfId="0" applyFont="1" applyFill="1" applyBorder="1" applyAlignment="1">
      <alignment horizontal="center" vertical="center"/>
    </xf>
    <xf numFmtId="4" fontId="6" fillId="33" borderId="79" xfId="0" applyNumberFormat="1" applyFont="1" applyFill="1" applyBorder="1" applyAlignment="1">
      <alignment horizontal="right" vertical="center"/>
    </xf>
    <xf numFmtId="0" fontId="6" fillId="33" borderId="97" xfId="0" applyFont="1" applyFill="1" applyBorder="1" applyAlignment="1">
      <alignment horizontal="right" vertical="center"/>
    </xf>
    <xf numFmtId="4" fontId="6" fillId="33" borderId="107" xfId="0" applyNumberFormat="1" applyFont="1" applyFill="1" applyBorder="1" applyAlignment="1">
      <alignment horizontal="right" vertical="center"/>
    </xf>
    <xf numFmtId="4" fontId="6" fillId="33" borderId="32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/>
    </xf>
    <xf numFmtId="184" fontId="6" fillId="33" borderId="21" xfId="0" applyNumberFormat="1" applyFont="1" applyFill="1" applyBorder="1" applyAlignment="1">
      <alignment horizontal="right"/>
    </xf>
    <xf numFmtId="184" fontId="6" fillId="33" borderId="69" xfId="0" applyNumberFormat="1" applyFont="1" applyFill="1" applyBorder="1" applyAlignment="1">
      <alignment horizontal="right"/>
    </xf>
    <xf numFmtId="184" fontId="6" fillId="0" borderId="21" xfId="0" applyNumberFormat="1" applyFont="1" applyFill="1" applyBorder="1" applyAlignment="1">
      <alignment/>
    </xf>
    <xf numFmtId="184" fontId="6" fillId="0" borderId="22" xfId="0" applyNumberFormat="1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108" xfId="0" applyFont="1" applyFill="1" applyBorder="1" applyAlignment="1">
      <alignment horizontal="left"/>
    </xf>
    <xf numFmtId="0" fontId="6" fillId="33" borderId="26" xfId="59" applyFont="1" applyFill="1" applyBorder="1" applyAlignment="1">
      <alignment horizontal="center"/>
      <protection/>
    </xf>
    <xf numFmtId="49" fontId="6" fillId="33" borderId="48" xfId="0" applyNumberFormat="1" applyFont="1" applyFill="1" applyBorder="1" applyAlignment="1">
      <alignment horizontal="center" vertical="center" wrapText="1"/>
    </xf>
    <xf numFmtId="0" fontId="6" fillId="33" borderId="43" xfId="59" applyFont="1" applyFill="1" applyBorder="1">
      <alignment/>
      <protection/>
    </xf>
    <xf numFmtId="0" fontId="6" fillId="33" borderId="52" xfId="59" applyFont="1" applyFill="1" applyBorder="1" applyAlignment="1">
      <alignment horizontal="center"/>
      <protection/>
    </xf>
    <xf numFmtId="3" fontId="6" fillId="33" borderId="52" xfId="59" applyNumberFormat="1" applyFont="1" applyFill="1" applyBorder="1" applyAlignment="1">
      <alignment horizontal="right" vertical="center"/>
      <protection/>
    </xf>
    <xf numFmtId="3" fontId="6" fillId="33" borderId="109" xfId="59" applyNumberFormat="1" applyFont="1" applyFill="1" applyBorder="1" applyAlignment="1">
      <alignment horizontal="right" vertical="center"/>
      <protection/>
    </xf>
    <xf numFmtId="0" fontId="11" fillId="33" borderId="110" xfId="0" applyFont="1" applyFill="1" applyBorder="1" applyAlignment="1">
      <alignment horizontal="left"/>
    </xf>
    <xf numFmtId="0" fontId="11" fillId="33" borderId="35" xfId="0" applyFont="1" applyFill="1" applyBorder="1" applyAlignment="1">
      <alignment horizontal="center"/>
    </xf>
    <xf numFmtId="0" fontId="11" fillId="33" borderId="58" xfId="0" applyFont="1" applyFill="1" applyBorder="1" applyAlignment="1">
      <alignment horizontal="center"/>
    </xf>
    <xf numFmtId="1" fontId="6" fillId="33" borderId="111" xfId="0" applyNumberFormat="1" applyFont="1" applyFill="1" applyBorder="1" applyAlignment="1">
      <alignment/>
    </xf>
    <xf numFmtId="0" fontId="0" fillId="33" borderId="112" xfId="0" applyFill="1" applyBorder="1" applyAlignment="1">
      <alignment/>
    </xf>
    <xf numFmtId="0" fontId="6" fillId="33" borderId="111" xfId="0" applyFont="1" applyFill="1" applyBorder="1" applyAlignment="1">
      <alignment/>
    </xf>
    <xf numFmtId="0" fontId="9" fillId="0" borderId="36" xfId="58" applyFont="1" applyBorder="1" applyAlignment="1">
      <alignment horizontal="center" vertical="center" wrapText="1"/>
      <protection/>
    </xf>
    <xf numFmtId="0" fontId="9" fillId="0" borderId="33" xfId="58" applyFont="1" applyBorder="1" applyAlignment="1">
      <alignment horizontal="center" vertical="center" wrapText="1"/>
      <protection/>
    </xf>
    <xf numFmtId="0" fontId="9" fillId="0" borderId="113" xfId="58" applyFont="1" applyBorder="1" applyAlignment="1">
      <alignment horizontal="center" vertical="center" wrapText="1"/>
      <protection/>
    </xf>
    <xf numFmtId="0" fontId="9" fillId="0" borderId="114" xfId="58" applyFont="1" applyBorder="1" applyAlignment="1">
      <alignment horizontal="center" vertical="center" wrapText="1"/>
      <protection/>
    </xf>
    <xf numFmtId="0" fontId="9" fillId="0" borderId="39" xfId="58" applyFont="1" applyBorder="1" applyAlignment="1">
      <alignment horizontal="center" vertical="center" wrapText="1"/>
      <protection/>
    </xf>
    <xf numFmtId="0" fontId="9" fillId="0" borderId="42" xfId="58" applyFont="1" applyBorder="1" applyAlignment="1">
      <alignment horizontal="center" vertical="center" wrapText="1"/>
      <protection/>
    </xf>
    <xf numFmtId="0" fontId="6" fillId="34" borderId="0" xfId="0" applyNumberFormat="1" applyFont="1" applyFill="1" applyBorder="1" applyAlignment="1">
      <alignment horizontal="left"/>
    </xf>
    <xf numFmtId="4" fontId="6" fillId="0" borderId="76" xfId="0" applyNumberFormat="1" applyFont="1" applyFill="1" applyBorder="1" applyAlignment="1">
      <alignment horizontal="right"/>
    </xf>
    <xf numFmtId="4" fontId="6" fillId="0" borderId="77" xfId="0" applyNumberFormat="1" applyFont="1" applyFill="1" applyBorder="1" applyAlignment="1">
      <alignment horizontal="right"/>
    </xf>
    <xf numFmtId="4" fontId="6" fillId="0" borderId="102" xfId="0" applyNumberFormat="1" applyFont="1" applyFill="1" applyBorder="1" applyAlignment="1">
      <alignment horizontal="right"/>
    </xf>
    <xf numFmtId="4" fontId="6" fillId="0" borderId="55" xfId="0" applyNumberFormat="1" applyFont="1" applyFill="1" applyBorder="1" applyAlignment="1">
      <alignment horizontal="right"/>
    </xf>
    <xf numFmtId="4" fontId="6" fillId="0" borderId="115" xfId="0" applyNumberFormat="1" applyFont="1" applyFill="1" applyBorder="1" applyAlignment="1">
      <alignment horizontal="right"/>
    </xf>
    <xf numFmtId="0" fontId="6" fillId="33" borderId="33" xfId="0" applyFont="1" applyFill="1" applyBorder="1" applyAlignment="1">
      <alignment horizontal="left" indent="1"/>
    </xf>
    <xf numFmtId="0" fontId="6" fillId="33" borderId="17" xfId="0" applyFont="1" applyFill="1" applyBorder="1" applyAlignment="1">
      <alignment horizontal="left" indent="1"/>
    </xf>
    <xf numFmtId="0" fontId="6" fillId="33" borderId="33" xfId="0" applyFont="1" applyFill="1" applyBorder="1" applyAlignment="1">
      <alignment horizontal="left" indent="2"/>
    </xf>
    <xf numFmtId="0" fontId="6" fillId="33" borderId="17" xfId="0" applyFont="1" applyFill="1" applyBorder="1" applyAlignment="1">
      <alignment horizontal="left" indent="3"/>
    </xf>
    <xf numFmtId="0" fontId="6" fillId="33" borderId="34" xfId="0" applyFont="1" applyFill="1" applyBorder="1" applyAlignment="1">
      <alignment horizontal="left" indent="1"/>
    </xf>
    <xf numFmtId="0" fontId="6" fillId="33" borderId="36" xfId="0" applyFont="1" applyFill="1" applyBorder="1" applyAlignment="1">
      <alignment horizontal="left"/>
    </xf>
    <xf numFmtId="0" fontId="6" fillId="33" borderId="38" xfId="0" applyFont="1" applyFill="1" applyBorder="1" applyAlignment="1">
      <alignment horizontal="left" indent="1"/>
    </xf>
    <xf numFmtId="0" fontId="6" fillId="33" borderId="113" xfId="0" applyFont="1" applyFill="1" applyBorder="1" applyAlignment="1">
      <alignment horizontal="left" indent="1"/>
    </xf>
    <xf numFmtId="184" fontId="6" fillId="33" borderId="17" xfId="0" applyNumberFormat="1" applyFont="1" applyFill="1" applyBorder="1" applyAlignment="1">
      <alignment horizontal="right"/>
    </xf>
    <xf numFmtId="184" fontId="6" fillId="33" borderId="116" xfId="0" applyNumberFormat="1" applyFont="1" applyFill="1" applyBorder="1" applyAlignment="1">
      <alignment horizontal="right"/>
    </xf>
    <xf numFmtId="184" fontId="6" fillId="33" borderId="39" xfId="0" applyNumberFormat="1" applyFont="1" applyFill="1" applyBorder="1" applyAlignment="1">
      <alignment horizontal="right"/>
    </xf>
    <xf numFmtId="184" fontId="6" fillId="0" borderId="117" xfId="0" applyNumberFormat="1" applyFont="1" applyFill="1" applyBorder="1" applyAlignment="1">
      <alignment horizontal="right"/>
    </xf>
    <xf numFmtId="184" fontId="6" fillId="33" borderId="114" xfId="0" applyNumberFormat="1" applyFont="1" applyFill="1" applyBorder="1" applyAlignment="1">
      <alignment horizontal="right"/>
    </xf>
    <xf numFmtId="184" fontId="6" fillId="0" borderId="33" xfId="0" applyNumberFormat="1" applyFont="1" applyFill="1" applyBorder="1" applyAlignment="1">
      <alignment horizontal="right"/>
    </xf>
    <xf numFmtId="184" fontId="6" fillId="0" borderId="116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 horizontal="left"/>
    </xf>
    <xf numFmtId="0" fontId="6" fillId="33" borderId="51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184" fontId="6" fillId="0" borderId="17" xfId="0" applyNumberFormat="1" applyFont="1" applyFill="1" applyBorder="1" applyAlignment="1">
      <alignment horizontal="right"/>
    </xf>
    <xf numFmtId="4" fontId="6" fillId="0" borderId="118" xfId="0" applyNumberFormat="1" applyFont="1" applyFill="1" applyBorder="1" applyAlignment="1">
      <alignment horizontal="right"/>
    </xf>
    <xf numFmtId="4" fontId="6" fillId="0" borderId="119" xfId="0" applyNumberFormat="1" applyFont="1" applyFill="1" applyBorder="1" applyAlignment="1">
      <alignment horizontal="right"/>
    </xf>
    <xf numFmtId="4" fontId="6" fillId="0" borderId="113" xfId="0" applyNumberFormat="1" applyFont="1" applyFill="1" applyBorder="1" applyAlignment="1">
      <alignment horizontal="right"/>
    </xf>
    <xf numFmtId="4" fontId="6" fillId="0" borderId="120" xfId="0" applyNumberFormat="1" applyFont="1" applyFill="1" applyBorder="1" applyAlignment="1">
      <alignment horizontal="right"/>
    </xf>
    <xf numFmtId="49" fontId="51" fillId="0" borderId="94" xfId="0" applyNumberFormat="1" applyFont="1" applyBorder="1" applyAlignment="1">
      <alignment horizontal="center"/>
    </xf>
    <xf numFmtId="0" fontId="52" fillId="33" borderId="53" xfId="57" applyFont="1" applyFill="1" applyBorder="1">
      <alignment/>
      <protection/>
    </xf>
    <xf numFmtId="49" fontId="51" fillId="0" borderId="121" xfId="0" applyNumberFormat="1" applyFont="1" applyBorder="1" applyAlignment="1">
      <alignment horizontal="center"/>
    </xf>
    <xf numFmtId="0" fontId="52" fillId="0" borderId="53" xfId="0" applyFont="1" applyBorder="1" applyAlignment="1">
      <alignment/>
    </xf>
    <xf numFmtId="184" fontId="6" fillId="0" borderId="27" xfId="0" applyNumberFormat="1" applyFont="1" applyFill="1" applyBorder="1" applyAlignment="1" applyProtection="1">
      <alignment/>
      <protection locked="0"/>
    </xf>
    <xf numFmtId="184" fontId="6" fillId="0" borderId="63" xfId="0" applyNumberFormat="1" applyFont="1" applyFill="1" applyBorder="1" applyAlignment="1" applyProtection="1">
      <alignment horizontal="right"/>
      <protection locked="0"/>
    </xf>
    <xf numFmtId="184" fontId="6" fillId="0" borderId="64" xfId="0" applyNumberFormat="1" applyFont="1" applyFill="1" applyBorder="1" applyAlignment="1" applyProtection="1">
      <alignment horizontal="right"/>
      <protection locked="0"/>
    </xf>
    <xf numFmtId="184" fontId="6" fillId="0" borderId="66" xfId="0" applyNumberFormat="1" applyFont="1" applyFill="1" applyBorder="1" applyAlignment="1" applyProtection="1">
      <alignment horizontal="right"/>
      <protection locked="0"/>
    </xf>
    <xf numFmtId="49" fontId="51" fillId="33" borderId="14" xfId="0" applyNumberFormat="1" applyFont="1" applyFill="1" applyBorder="1" applyAlignment="1">
      <alignment horizontal="center"/>
    </xf>
    <xf numFmtId="0" fontId="52" fillId="33" borderId="56" xfId="0" applyFont="1" applyFill="1" applyBorder="1" applyAlignment="1">
      <alignment horizontal="left" indent="1"/>
    </xf>
    <xf numFmtId="184" fontId="6" fillId="34" borderId="20" xfId="0" applyNumberFormat="1" applyFont="1" applyFill="1" applyBorder="1" applyAlignment="1">
      <alignment horizontal="right" vertical="center"/>
    </xf>
    <xf numFmtId="184" fontId="6" fillId="34" borderId="122" xfId="0" applyNumberFormat="1" applyFont="1" applyFill="1" applyBorder="1" applyAlignment="1">
      <alignment horizontal="right" vertical="center"/>
    </xf>
    <xf numFmtId="184" fontId="6" fillId="34" borderId="77" xfId="0" applyNumberFormat="1" applyFont="1" applyFill="1" applyBorder="1" applyAlignment="1">
      <alignment horizontal="right" vertical="center"/>
    </xf>
    <xf numFmtId="184" fontId="6" fillId="34" borderId="78" xfId="0" applyNumberFormat="1" applyFont="1" applyFill="1" applyBorder="1" applyAlignment="1">
      <alignment horizontal="right" vertical="center"/>
    </xf>
    <xf numFmtId="49" fontId="51" fillId="33" borderId="16" xfId="0" applyNumberFormat="1" applyFont="1" applyFill="1" applyBorder="1" applyAlignment="1">
      <alignment horizontal="center"/>
    </xf>
    <xf numFmtId="0" fontId="52" fillId="33" borderId="21" xfId="0" applyFont="1" applyFill="1" applyBorder="1" applyAlignment="1">
      <alignment horizontal="left" indent="1"/>
    </xf>
    <xf numFmtId="184" fontId="6" fillId="34" borderId="52" xfId="0" applyNumberFormat="1" applyFont="1" applyFill="1" applyBorder="1" applyAlignment="1">
      <alignment horizontal="right" vertical="center"/>
    </xf>
    <xf numFmtId="49" fontId="51" fillId="33" borderId="10" xfId="0" applyNumberFormat="1" applyFont="1" applyFill="1" applyBorder="1" applyAlignment="1">
      <alignment horizontal="center"/>
    </xf>
    <xf numFmtId="0" fontId="52" fillId="33" borderId="45" xfId="0" applyFont="1" applyFill="1" applyBorder="1" applyAlignment="1">
      <alignment horizontal="left" indent="1"/>
    </xf>
    <xf numFmtId="184" fontId="6" fillId="34" borderId="21" xfId="0" applyNumberFormat="1" applyFont="1" applyFill="1" applyBorder="1" applyAlignment="1">
      <alignment horizontal="right" vertical="center"/>
    </xf>
    <xf numFmtId="184" fontId="6" fillId="34" borderId="123" xfId="0" applyNumberFormat="1" applyFont="1" applyFill="1" applyBorder="1" applyAlignment="1">
      <alignment horizontal="right" vertical="center"/>
    </xf>
    <xf numFmtId="184" fontId="6" fillId="34" borderId="68" xfId="0" applyNumberFormat="1" applyFont="1" applyFill="1" applyBorder="1" applyAlignment="1">
      <alignment horizontal="right" vertical="center"/>
    </xf>
    <xf numFmtId="184" fontId="6" fillId="34" borderId="69" xfId="0" applyNumberFormat="1" applyFont="1" applyFill="1" applyBorder="1" applyAlignment="1">
      <alignment horizontal="right" vertical="center"/>
    </xf>
    <xf numFmtId="49" fontId="51" fillId="33" borderId="25" xfId="0" applyNumberFormat="1" applyFont="1" applyFill="1" applyBorder="1" applyAlignment="1">
      <alignment horizontal="center"/>
    </xf>
    <xf numFmtId="184" fontId="6" fillId="34" borderId="11" xfId="0" applyNumberFormat="1" applyFont="1" applyFill="1" applyBorder="1" applyAlignment="1">
      <alignment horizontal="right" vertical="center"/>
    </xf>
    <xf numFmtId="184" fontId="6" fillId="34" borderId="124" xfId="0" applyNumberFormat="1" applyFont="1" applyFill="1" applyBorder="1" applyAlignment="1">
      <alignment horizontal="right" vertical="center"/>
    </xf>
    <xf numFmtId="184" fontId="6" fillId="34" borderId="80" xfId="0" applyNumberFormat="1" applyFont="1" applyFill="1" applyBorder="1" applyAlignment="1">
      <alignment horizontal="right" vertical="center"/>
    </xf>
    <xf numFmtId="184" fontId="6" fillId="34" borderId="125" xfId="0" applyNumberFormat="1" applyFont="1" applyFill="1" applyBorder="1" applyAlignment="1">
      <alignment horizontal="right" vertical="center"/>
    </xf>
    <xf numFmtId="0" fontId="52" fillId="33" borderId="11" xfId="0" applyFont="1" applyFill="1" applyBorder="1" applyAlignment="1">
      <alignment horizontal="left"/>
    </xf>
    <xf numFmtId="4" fontId="6" fillId="0" borderId="21" xfId="59" applyNumberFormat="1" applyFont="1" applyFill="1" applyBorder="1" applyAlignment="1">
      <alignment horizontal="right" vertical="center"/>
      <protection/>
    </xf>
    <xf numFmtId="49" fontId="51" fillId="33" borderId="104" xfId="0" applyNumberFormat="1" applyFont="1" applyFill="1" applyBorder="1" applyAlignment="1">
      <alignment horizontal="center"/>
    </xf>
    <xf numFmtId="0" fontId="52" fillId="33" borderId="57" xfId="0" applyFont="1" applyFill="1" applyBorder="1" applyAlignment="1">
      <alignment/>
    </xf>
    <xf numFmtId="184" fontId="6" fillId="35" borderId="35" xfId="0" applyNumberFormat="1" applyFont="1" applyFill="1" applyBorder="1" applyAlignment="1">
      <alignment horizontal="right" vertical="center"/>
    </xf>
    <xf numFmtId="184" fontId="6" fillId="35" borderId="126" xfId="0" applyNumberFormat="1" applyFont="1" applyFill="1" applyBorder="1" applyAlignment="1">
      <alignment horizontal="right" vertical="center"/>
    </xf>
    <xf numFmtId="184" fontId="6" fillId="35" borderId="127" xfId="0" applyNumberFormat="1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horizontal="left" indent="1"/>
    </xf>
    <xf numFmtId="184" fontId="6" fillId="34" borderId="71" xfId="0" applyNumberFormat="1" applyFont="1" applyFill="1" applyBorder="1" applyAlignment="1">
      <alignment horizontal="right" vertical="center"/>
    </xf>
    <xf numFmtId="184" fontId="6" fillId="34" borderId="72" xfId="0" applyNumberFormat="1" applyFont="1" applyFill="1" applyBorder="1" applyAlignment="1">
      <alignment horizontal="right" vertical="center"/>
    </xf>
    <xf numFmtId="0" fontId="52" fillId="33" borderId="61" xfId="0" applyFont="1" applyFill="1" applyBorder="1" applyAlignment="1">
      <alignment horizontal="left" indent="1"/>
    </xf>
    <xf numFmtId="184" fontId="6" fillId="34" borderId="22" xfId="0" applyNumberFormat="1" applyFont="1" applyFill="1" applyBorder="1" applyAlignment="1">
      <alignment horizontal="right" vertical="center"/>
    </xf>
    <xf numFmtId="184" fontId="6" fillId="34" borderId="128" xfId="0" applyNumberFormat="1" applyFont="1" applyFill="1" applyBorder="1" applyAlignment="1">
      <alignment horizontal="right" vertical="center"/>
    </xf>
    <xf numFmtId="184" fontId="6" fillId="34" borderId="74" xfId="0" applyNumberFormat="1" applyFont="1" applyFill="1" applyBorder="1" applyAlignment="1">
      <alignment horizontal="right" vertical="center"/>
    </xf>
    <xf numFmtId="184" fontId="6" fillId="34" borderId="75" xfId="0" applyNumberFormat="1" applyFont="1" applyFill="1" applyBorder="1" applyAlignment="1">
      <alignment horizontal="right" vertical="center"/>
    </xf>
    <xf numFmtId="0" fontId="52" fillId="33" borderId="53" xfId="0" applyFont="1" applyFill="1" applyBorder="1" applyAlignment="1">
      <alignment horizontal="left"/>
    </xf>
    <xf numFmtId="184" fontId="6" fillId="0" borderId="53" xfId="0" applyNumberFormat="1" applyFont="1" applyFill="1" applyBorder="1" applyAlignment="1">
      <alignment horizontal="right" vertical="center"/>
    </xf>
    <xf numFmtId="184" fontId="6" fillId="0" borderId="124" xfId="0" applyNumberFormat="1" applyFont="1" applyFill="1" applyBorder="1" applyAlignment="1">
      <alignment horizontal="right" vertical="center"/>
    </xf>
    <xf numFmtId="184" fontId="6" fillId="0" borderId="80" xfId="0" applyNumberFormat="1" applyFont="1" applyFill="1" applyBorder="1" applyAlignment="1">
      <alignment horizontal="right" vertical="center"/>
    </xf>
    <xf numFmtId="184" fontId="6" fillId="0" borderId="129" xfId="0" applyNumberFormat="1" applyFont="1" applyFill="1" applyBorder="1" applyAlignment="1">
      <alignment horizontal="right" vertical="center"/>
    </xf>
    <xf numFmtId="184" fontId="6" fillId="33" borderId="66" xfId="0" applyNumberFormat="1" applyFont="1" applyFill="1" applyBorder="1" applyAlignment="1">
      <alignment horizontal="right"/>
    </xf>
    <xf numFmtId="0" fontId="52" fillId="33" borderId="35" xfId="0" applyFont="1" applyFill="1" applyBorder="1" applyAlignment="1">
      <alignment horizontal="left"/>
    </xf>
    <xf numFmtId="184" fontId="6" fillId="34" borderId="53" xfId="0" applyNumberFormat="1" applyFont="1" applyFill="1" applyBorder="1" applyAlignment="1">
      <alignment horizontal="right" vertical="center"/>
    </xf>
    <xf numFmtId="184" fontId="6" fillId="34" borderId="130" xfId="0" applyNumberFormat="1" applyFont="1" applyFill="1" applyBorder="1" applyAlignment="1">
      <alignment horizontal="right" vertical="center"/>
    </xf>
    <xf numFmtId="184" fontId="6" fillId="34" borderId="100" xfId="0" applyNumberFormat="1" applyFont="1" applyFill="1" applyBorder="1" applyAlignment="1">
      <alignment horizontal="right" vertical="center"/>
    </xf>
    <xf numFmtId="184" fontId="6" fillId="34" borderId="64" xfId="0" applyNumberFormat="1" applyFont="1" applyFill="1" applyBorder="1" applyAlignment="1">
      <alignment horizontal="right" vertical="center"/>
    </xf>
    <xf numFmtId="184" fontId="6" fillId="34" borderId="0" xfId="0" applyNumberFormat="1" applyFont="1" applyFill="1" applyBorder="1" applyAlignment="1">
      <alignment horizontal="right" vertical="center"/>
    </xf>
    <xf numFmtId="0" fontId="52" fillId="33" borderId="35" xfId="0" applyFont="1" applyFill="1" applyBorder="1" applyAlignment="1">
      <alignment/>
    </xf>
    <xf numFmtId="184" fontId="6" fillId="33" borderId="53" xfId="0" applyNumberFormat="1" applyFont="1" applyFill="1" applyBorder="1" applyAlignment="1">
      <alignment horizontal="right" vertical="center"/>
    </xf>
    <xf numFmtId="184" fontId="6" fillId="33" borderId="64" xfId="0" applyNumberFormat="1" applyFont="1" applyFill="1" applyBorder="1" applyAlignment="1">
      <alignment horizontal="right" vertical="center"/>
    </xf>
    <xf numFmtId="49" fontId="51" fillId="0" borderId="14" xfId="0" applyNumberFormat="1" applyFont="1" applyBorder="1" applyAlignment="1">
      <alignment horizontal="center"/>
    </xf>
    <xf numFmtId="0" fontId="52" fillId="33" borderId="36" xfId="0" applyFont="1" applyFill="1" applyBorder="1" applyAlignment="1">
      <alignment/>
    </xf>
    <xf numFmtId="49" fontId="51" fillId="0" borderId="16" xfId="0" applyNumberFormat="1" applyFont="1" applyBorder="1" applyAlignment="1">
      <alignment horizontal="center"/>
    </xf>
    <xf numFmtId="0" fontId="52" fillId="33" borderId="61" xfId="0" applyFont="1" applyFill="1" applyBorder="1" applyAlignment="1">
      <alignment/>
    </xf>
    <xf numFmtId="0" fontId="52" fillId="33" borderId="21" xfId="0" applyFont="1" applyFill="1" applyBorder="1" applyAlignment="1">
      <alignment/>
    </xf>
    <xf numFmtId="49" fontId="51" fillId="0" borderId="25" xfId="0" applyNumberFormat="1" applyFont="1" applyBorder="1" applyAlignment="1">
      <alignment horizontal="center"/>
    </xf>
    <xf numFmtId="0" fontId="52" fillId="0" borderId="34" xfId="0" applyFont="1" applyBorder="1" applyAlignment="1">
      <alignment/>
    </xf>
    <xf numFmtId="0" fontId="52" fillId="0" borderId="36" xfId="0" applyFont="1" applyBorder="1" applyAlignment="1">
      <alignment/>
    </xf>
    <xf numFmtId="0" fontId="52" fillId="0" borderId="33" xfId="0" applyFont="1" applyBorder="1" applyAlignment="1">
      <alignment/>
    </xf>
    <xf numFmtId="49" fontId="51" fillId="0" borderId="48" xfId="0" applyNumberFormat="1" applyFont="1" applyBorder="1" applyAlignment="1">
      <alignment horizontal="center"/>
    </xf>
    <xf numFmtId="0" fontId="52" fillId="0" borderId="38" xfId="0" applyFont="1" applyBorder="1" applyAlignment="1">
      <alignment/>
    </xf>
    <xf numFmtId="49" fontId="51" fillId="33" borderId="94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3" fontId="6" fillId="34" borderId="52" xfId="59" applyNumberFormat="1" applyFont="1" applyFill="1" applyBorder="1" applyAlignment="1">
      <alignment horizontal="right" vertical="center"/>
      <protection/>
    </xf>
    <xf numFmtId="4" fontId="6" fillId="34" borderId="21" xfId="59" applyNumberFormat="1" applyFont="1" applyFill="1" applyBorder="1" applyAlignment="1">
      <alignment horizontal="right" vertical="center"/>
      <protection/>
    </xf>
    <xf numFmtId="4" fontId="6" fillId="33" borderId="39" xfId="59" applyNumberFormat="1" applyFont="1" applyFill="1" applyBorder="1" applyAlignment="1">
      <alignment horizontal="right" vertical="center"/>
      <protection/>
    </xf>
    <xf numFmtId="0" fontId="6" fillId="33" borderId="43" xfId="0" applyFont="1" applyFill="1" applyBorder="1" applyAlignment="1">
      <alignment/>
    </xf>
    <xf numFmtId="0" fontId="52" fillId="33" borderId="53" xfId="0" applyFont="1" applyFill="1" applyBorder="1" applyAlignment="1">
      <alignment/>
    </xf>
    <xf numFmtId="49" fontId="51" fillId="33" borderId="50" xfId="0" applyNumberFormat="1" applyFont="1" applyFill="1" applyBorder="1" applyAlignment="1">
      <alignment horizontal="center"/>
    </xf>
    <xf numFmtId="1" fontId="51" fillId="33" borderId="16" xfId="0" applyNumberFormat="1" applyFont="1" applyFill="1" applyBorder="1" applyAlignment="1">
      <alignment horizontal="center"/>
    </xf>
    <xf numFmtId="1" fontId="51" fillId="33" borderId="25" xfId="0" applyNumberFormat="1" applyFont="1" applyFill="1" applyBorder="1" applyAlignment="1">
      <alignment horizontal="center"/>
    </xf>
    <xf numFmtId="1" fontId="51" fillId="33" borderId="18" xfId="0" applyNumberFormat="1" applyFont="1" applyFill="1" applyBorder="1" applyAlignment="1">
      <alignment horizontal="center"/>
    </xf>
    <xf numFmtId="0" fontId="6" fillId="0" borderId="111" xfId="0" applyFont="1" applyFill="1" applyBorder="1" applyAlignment="1">
      <alignment/>
    </xf>
    <xf numFmtId="1" fontId="6" fillId="33" borderId="131" xfId="0" applyNumberFormat="1" applyFont="1" applyFill="1" applyBorder="1" applyAlignment="1">
      <alignment/>
    </xf>
    <xf numFmtId="0" fontId="6" fillId="33" borderId="27" xfId="0" applyFont="1" applyFill="1" applyBorder="1" applyAlignment="1">
      <alignment/>
    </xf>
    <xf numFmtId="4" fontId="6" fillId="34" borderId="63" xfId="0" applyNumberFormat="1" applyFont="1" applyFill="1" applyBorder="1" applyAlignment="1">
      <alignment horizontal="right"/>
    </xf>
    <xf numFmtId="4" fontId="6" fillId="34" borderId="64" xfId="0" applyNumberFormat="1" applyFont="1" applyFill="1" applyBorder="1" applyAlignment="1">
      <alignment horizontal="right"/>
    </xf>
    <xf numFmtId="4" fontId="6" fillId="34" borderId="65" xfId="0" applyNumberFormat="1" applyFont="1" applyFill="1" applyBorder="1" applyAlignment="1">
      <alignment horizontal="right"/>
    </xf>
    <xf numFmtId="4" fontId="6" fillId="33" borderId="58" xfId="0" applyNumberFormat="1" applyFont="1" applyFill="1" applyBorder="1" applyAlignment="1">
      <alignment horizontal="right"/>
    </xf>
    <xf numFmtId="0" fontId="6" fillId="33" borderId="132" xfId="0" applyFont="1" applyFill="1" applyBorder="1" applyAlignment="1">
      <alignment/>
    </xf>
    <xf numFmtId="49" fontId="6" fillId="33" borderId="48" xfId="0" applyNumberFormat="1" applyFont="1" applyFill="1" applyBorder="1" applyAlignment="1">
      <alignment horizontal="center"/>
    </xf>
    <xf numFmtId="49" fontId="6" fillId="33" borderId="49" xfId="0" applyNumberFormat="1" applyFont="1" applyFill="1" applyBorder="1" applyAlignment="1">
      <alignment horizontal="center"/>
    </xf>
    <xf numFmtId="49" fontId="51" fillId="0" borderId="133" xfId="0" applyNumberFormat="1" applyFont="1" applyBorder="1" applyAlignment="1">
      <alignment horizontal="center"/>
    </xf>
    <xf numFmtId="0" fontId="52" fillId="33" borderId="27" xfId="0" applyFont="1" applyFill="1" applyBorder="1" applyAlignment="1">
      <alignment/>
    </xf>
    <xf numFmtId="184" fontId="6" fillId="0" borderId="12" xfId="0" applyNumberFormat="1" applyFont="1" applyFill="1" applyBorder="1" applyAlignment="1">
      <alignment horizontal="right"/>
    </xf>
    <xf numFmtId="184" fontId="6" fillId="0" borderId="35" xfId="0" applyNumberFormat="1" applyFont="1" applyFill="1" applyBorder="1" applyAlignment="1">
      <alignment horizontal="right"/>
    </xf>
    <xf numFmtId="184" fontId="6" fillId="0" borderId="58" xfId="0" applyNumberFormat="1" applyFont="1" applyFill="1" applyBorder="1" applyAlignment="1">
      <alignment horizontal="right"/>
    </xf>
    <xf numFmtId="0" fontId="52" fillId="33" borderId="20" xfId="0" applyFont="1" applyFill="1" applyBorder="1" applyAlignment="1">
      <alignment horizontal="left" indent="1"/>
    </xf>
    <xf numFmtId="184" fontId="6" fillId="34" borderId="70" xfId="0" applyNumberFormat="1" applyFont="1" applyFill="1" applyBorder="1" applyAlignment="1">
      <alignment horizontal="right" vertical="center"/>
    </xf>
    <xf numFmtId="184" fontId="6" fillId="34" borderId="134" xfId="0" applyNumberFormat="1" applyFont="1" applyFill="1" applyBorder="1" applyAlignment="1">
      <alignment horizontal="right" vertical="center"/>
    </xf>
    <xf numFmtId="0" fontId="52" fillId="33" borderId="11" xfId="0" applyFont="1" applyFill="1" applyBorder="1" applyAlignment="1">
      <alignment horizontal="left" indent="1"/>
    </xf>
    <xf numFmtId="184" fontId="6" fillId="34" borderId="56" xfId="0" applyNumberFormat="1" applyFont="1" applyFill="1" applyBorder="1" applyAlignment="1">
      <alignment horizontal="right" vertical="center"/>
    </xf>
    <xf numFmtId="184" fontId="6" fillId="34" borderId="79" xfId="0" applyNumberFormat="1" applyFont="1" applyFill="1" applyBorder="1" applyAlignment="1">
      <alignment horizontal="right" vertical="center"/>
    </xf>
    <xf numFmtId="184" fontId="6" fillId="34" borderId="135" xfId="0" applyNumberFormat="1" applyFont="1" applyFill="1" applyBorder="1" applyAlignment="1">
      <alignment horizontal="right" vertical="center"/>
    </xf>
    <xf numFmtId="49" fontId="51" fillId="0" borderId="31" xfId="0" applyNumberFormat="1" applyFont="1" applyBorder="1" applyAlignment="1">
      <alignment horizontal="center"/>
    </xf>
    <xf numFmtId="4" fontId="6" fillId="0" borderId="53" xfId="59" applyNumberFormat="1" applyFont="1" applyFill="1" applyBorder="1" applyAlignment="1">
      <alignment horizontal="right" vertical="center"/>
      <protection/>
    </xf>
    <xf numFmtId="184" fontId="6" fillId="35" borderId="53" xfId="0" applyNumberFormat="1" applyFont="1" applyFill="1" applyBorder="1" applyAlignment="1">
      <alignment horizontal="right" vertical="center"/>
    </xf>
    <xf numFmtId="0" fontId="0" fillId="33" borderId="108" xfId="0" applyFill="1" applyBorder="1" applyAlignment="1">
      <alignment/>
    </xf>
    <xf numFmtId="184" fontId="6" fillId="0" borderId="39" xfId="0" applyNumberFormat="1" applyFont="1" applyFill="1" applyBorder="1" applyAlignment="1">
      <alignment horizontal="right"/>
    </xf>
    <xf numFmtId="0" fontId="9" fillId="0" borderId="0" xfId="58" applyFont="1" applyAlignment="1">
      <alignment horizontal="left" vertical="center" wrapText="1"/>
      <protection/>
    </xf>
    <xf numFmtId="0" fontId="9" fillId="0" borderId="29" xfId="58" applyFont="1" applyBorder="1" applyAlignment="1">
      <alignment horizontal="center" vertical="center" wrapText="1"/>
      <protection/>
    </xf>
    <xf numFmtId="0" fontId="9" fillId="0" borderId="121" xfId="58" applyFont="1" applyBorder="1" applyAlignment="1">
      <alignment horizontal="center" vertical="center" wrapText="1"/>
      <protection/>
    </xf>
    <xf numFmtId="0" fontId="9" fillId="0" borderId="136" xfId="58" applyFont="1" applyBorder="1" applyAlignment="1">
      <alignment horizontal="center" vertical="center" wrapText="1"/>
      <protection/>
    </xf>
    <xf numFmtId="0" fontId="9" fillId="0" borderId="137" xfId="58" applyFont="1" applyBorder="1" applyAlignment="1">
      <alignment horizontal="center" vertical="center" wrapText="1"/>
      <protection/>
    </xf>
    <xf numFmtId="0" fontId="9" fillId="0" borderId="106" xfId="58" applyFont="1" applyBorder="1" applyAlignment="1">
      <alignment horizontal="center" vertical="center" wrapText="1"/>
      <protection/>
    </xf>
    <xf numFmtId="0" fontId="9" fillId="0" borderId="107" xfId="58" applyFont="1" applyBorder="1" applyAlignment="1">
      <alignment horizontal="center" vertical="center" wrapText="1"/>
      <protection/>
    </xf>
    <xf numFmtId="0" fontId="9" fillId="0" borderId="138" xfId="58" applyFont="1" applyBorder="1" applyAlignment="1">
      <alignment horizontal="center" vertical="center" wrapText="1"/>
      <protection/>
    </xf>
    <xf numFmtId="0" fontId="9" fillId="0" borderId="139" xfId="58" applyFont="1" applyBorder="1" applyAlignment="1">
      <alignment horizontal="center" vertical="center" wrapText="1"/>
      <protection/>
    </xf>
    <xf numFmtId="49" fontId="6" fillId="33" borderId="133" xfId="0" applyNumberFormat="1" applyFont="1" applyFill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10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4" fontId="6" fillId="34" borderId="140" xfId="0" applyNumberFormat="1" applyFont="1" applyFill="1" applyBorder="1" applyAlignment="1">
      <alignment horizontal="center" vertical="center"/>
    </xf>
    <xf numFmtId="4" fontId="6" fillId="34" borderId="141" xfId="0" applyNumberFormat="1" applyFont="1" applyFill="1" applyBorder="1" applyAlignment="1">
      <alignment horizontal="center" vertical="center"/>
    </xf>
    <xf numFmtId="0" fontId="6" fillId="33" borderId="142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11" fillId="0" borderId="31" xfId="0" applyFont="1" applyBorder="1" applyAlignment="1">
      <alignment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3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92" xfId="0" applyFont="1" applyFill="1" applyBorder="1" applyAlignment="1">
      <alignment horizontal="center" vertical="center"/>
    </xf>
    <xf numFmtId="0" fontId="11" fillId="34" borderId="93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105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06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98" xfId="0" applyFont="1" applyFill="1" applyBorder="1" applyAlignment="1">
      <alignment horizontal="center" vertical="center"/>
    </xf>
    <xf numFmtId="0" fontId="6" fillId="33" borderId="88" xfId="0" applyFont="1" applyFill="1" applyBorder="1" applyAlignment="1">
      <alignment horizontal="center" vertical="center"/>
    </xf>
    <xf numFmtId="0" fontId="6" fillId="33" borderId="131" xfId="0" applyFont="1" applyFill="1" applyBorder="1" applyAlignment="1">
      <alignment horizontal="center" vertical="center"/>
    </xf>
    <xf numFmtId="4" fontId="6" fillId="34" borderId="15" xfId="0" applyNumberFormat="1" applyFont="1" applyFill="1" applyBorder="1" applyAlignment="1">
      <alignment horizontal="center" vertical="center"/>
    </xf>
    <xf numFmtId="4" fontId="6" fillId="34" borderId="51" xfId="0" applyNumberFormat="1" applyFont="1" applyFill="1" applyBorder="1" applyAlignment="1">
      <alignment horizontal="center" vertical="center"/>
    </xf>
    <xf numFmtId="4" fontId="6" fillId="34" borderId="17" xfId="0" applyNumberFormat="1" applyFont="1" applyFill="1" applyBorder="1" applyAlignment="1">
      <alignment horizontal="center" vertical="center"/>
    </xf>
    <xf numFmtId="4" fontId="6" fillId="34" borderId="92" xfId="0" applyNumberFormat="1" applyFont="1" applyFill="1" applyBorder="1" applyAlignment="1">
      <alignment horizontal="center" vertical="center"/>
    </xf>
    <xf numFmtId="0" fontId="6" fillId="33" borderId="144" xfId="0" applyFont="1" applyFill="1" applyBorder="1" applyAlignment="1">
      <alignment horizontal="center" vertical="center" wrapText="1"/>
    </xf>
    <xf numFmtId="0" fontId="6" fillId="33" borderId="145" xfId="0" applyFont="1" applyFill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 wrapText="1"/>
    </xf>
    <xf numFmtId="0" fontId="6" fillId="33" borderId="143" xfId="0" applyFont="1" applyFill="1" applyBorder="1" applyAlignment="1">
      <alignment horizontal="center" vertical="center" wrapText="1"/>
    </xf>
    <xf numFmtId="0" fontId="6" fillId="33" borderId="144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0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4" fontId="6" fillId="34" borderId="93" xfId="0" applyNumberFormat="1" applyFont="1" applyFill="1" applyBorder="1" applyAlignment="1">
      <alignment horizontal="center" vertical="center"/>
    </xf>
    <xf numFmtId="4" fontId="6" fillId="34" borderId="105" xfId="0" applyNumberFormat="1" applyFont="1" applyFill="1" applyBorder="1" applyAlignment="1">
      <alignment horizontal="center" vertical="center"/>
    </xf>
    <xf numFmtId="0" fontId="6" fillId="33" borderId="110" xfId="0" applyFont="1" applyFill="1" applyBorder="1" applyAlignment="1">
      <alignment horizontal="left"/>
    </xf>
    <xf numFmtId="0" fontId="6" fillId="33" borderId="35" xfId="0" applyFont="1" applyFill="1" applyBorder="1" applyAlignment="1">
      <alignment horizontal="left"/>
    </xf>
    <xf numFmtId="0" fontId="6" fillId="33" borderId="58" xfId="0" applyFont="1" applyFill="1" applyBorder="1" applyAlignment="1">
      <alignment horizontal="left"/>
    </xf>
    <xf numFmtId="0" fontId="6" fillId="33" borderId="98" xfId="0" applyNumberFormat="1" applyFont="1" applyFill="1" applyBorder="1" applyAlignment="1">
      <alignment horizontal="center"/>
    </xf>
    <xf numFmtId="0" fontId="6" fillId="33" borderId="88" xfId="0" applyNumberFormat="1" applyFont="1" applyFill="1" applyBorder="1" applyAlignment="1">
      <alignment horizontal="center"/>
    </xf>
    <xf numFmtId="0" fontId="6" fillId="33" borderId="131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4" borderId="111" xfId="0" applyFont="1" applyFill="1" applyBorder="1" applyAlignment="1">
      <alignment horizontal="center"/>
    </xf>
    <xf numFmtId="0" fontId="6" fillId="33" borderId="14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7" xfId="0" applyFont="1" applyFill="1" applyBorder="1" applyAlignment="1">
      <alignment horizontal="center"/>
    </xf>
    <xf numFmtId="0" fontId="6" fillId="33" borderId="148" xfId="0" applyFont="1" applyFill="1" applyBorder="1" applyAlignment="1">
      <alignment horizontal="center"/>
    </xf>
    <xf numFmtId="0" fontId="6" fillId="33" borderId="149" xfId="0" applyFont="1" applyFill="1" applyBorder="1" applyAlignment="1">
      <alignment horizontal="center"/>
    </xf>
    <xf numFmtId="0" fontId="11" fillId="33" borderId="0" xfId="0" applyFont="1" applyFill="1" applyAlignment="1">
      <alignment horizontal="left" vertical="justify"/>
    </xf>
    <xf numFmtId="0" fontId="11" fillId="0" borderId="0" xfId="0" applyFont="1" applyAlignment="1">
      <alignment horizontal="left" vertical="justify"/>
    </xf>
    <xf numFmtId="0" fontId="6" fillId="0" borderId="14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36" xfId="0" applyFont="1" applyFill="1" applyBorder="1" applyAlignment="1">
      <alignment horizontal="center" vertical="center" wrapText="1"/>
    </xf>
    <xf numFmtId="0" fontId="6" fillId="0" borderId="15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33" borderId="142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49" fontId="6" fillId="33" borderId="151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0" fontId="6" fillId="33" borderId="146" xfId="59" applyFont="1" applyFill="1" applyBorder="1" applyAlignment="1">
      <alignment horizontal="center" vertical="center" wrapText="1"/>
      <protection/>
    </xf>
    <xf numFmtId="0" fontId="6" fillId="33" borderId="11" xfId="59" applyFont="1" applyFill="1" applyBorder="1" applyAlignment="1">
      <alignment horizontal="center" vertical="center" wrapText="1"/>
      <protection/>
    </xf>
    <xf numFmtId="0" fontId="6" fillId="33" borderId="152" xfId="59" applyFont="1" applyFill="1" applyBorder="1" applyAlignment="1">
      <alignment horizontal="center"/>
      <protection/>
    </xf>
    <xf numFmtId="0" fontId="6" fillId="33" borderId="153" xfId="59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08_IC-Sumarni pregled tabela_ElEn" xfId="58"/>
    <cellStyle name="Normal_EEB  I-XII  2005" xfId="59"/>
    <cellStyle name="Note" xfId="60"/>
    <cellStyle name="Output" xfId="61"/>
    <cellStyle name="Percent" xfId="62"/>
    <cellStyle name="Standard_A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8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8" customWidth="1"/>
    <col min="2" max="2" width="21.421875" style="8" customWidth="1"/>
    <col min="3" max="3" width="47.28125" style="8" customWidth="1"/>
    <col min="4" max="16384" width="9.140625" style="8" customWidth="1"/>
  </cols>
  <sheetData>
    <row r="1" s="5" customFormat="1" ht="15.75">
      <c r="AR1" s="6" t="s">
        <v>2</v>
      </c>
    </row>
    <row r="2" s="5" customFormat="1" ht="15.75">
      <c r="AR2" s="6" t="s">
        <v>5</v>
      </c>
    </row>
    <row r="3" s="5" customFormat="1" ht="15.75">
      <c r="AR3" s="6" t="s">
        <v>6</v>
      </c>
    </row>
    <row r="4" s="5" customFormat="1" ht="15.75">
      <c r="AR4" s="6">
        <v>3</v>
      </c>
    </row>
    <row r="5" s="5" customFormat="1" ht="12.75"/>
    <row r="6" s="5" customFormat="1" ht="12.75"/>
    <row r="7" s="5" customFormat="1" ht="12.75"/>
    <row r="8" s="5" customFormat="1" ht="12.75"/>
    <row r="9" s="5" customFormat="1" ht="12.75"/>
    <row r="10" s="5" customFormat="1" ht="12.75"/>
    <row r="11" s="5" customFormat="1" ht="12.75"/>
    <row r="12" s="5" customFormat="1" ht="12.75"/>
    <row r="13" spans="1:8" s="7" customFormat="1" ht="12.75">
      <c r="A13" s="8" t="s">
        <v>1</v>
      </c>
      <c r="B13" s="5"/>
      <c r="C13" s="5"/>
      <c r="D13" s="9"/>
      <c r="E13" s="10"/>
      <c r="F13" s="10"/>
      <c r="G13" s="10"/>
      <c r="H13" s="10"/>
    </row>
    <row r="14" spans="4:8" s="5" customFormat="1" ht="12.75">
      <c r="D14" s="9"/>
      <c r="E14" s="9"/>
      <c r="F14" s="9"/>
      <c r="G14" s="9"/>
      <c r="H14" s="9"/>
    </row>
    <row r="15" spans="4:8" s="5" customFormat="1" ht="12.75">
      <c r="D15" s="9"/>
      <c r="E15" s="9"/>
      <c r="F15" s="9"/>
      <c r="G15" s="9"/>
      <c r="H15" s="9"/>
    </row>
    <row r="16" spans="1:8" s="7" customFormat="1" ht="12.75">
      <c r="A16" s="8" t="s">
        <v>63</v>
      </c>
      <c r="B16" s="5"/>
      <c r="C16" s="5"/>
      <c r="D16" s="9"/>
      <c r="E16" s="10"/>
      <c r="F16" s="10"/>
      <c r="G16" s="10"/>
      <c r="H16" s="10"/>
    </row>
    <row r="17" spans="2:8" s="7" customFormat="1" ht="12.75">
      <c r="B17" s="5"/>
      <c r="C17" s="5"/>
      <c r="D17" s="9"/>
      <c r="E17" s="10"/>
      <c r="F17" s="10"/>
      <c r="G17" s="10"/>
      <c r="H17" s="10"/>
    </row>
    <row r="18" spans="4:8" s="5" customFormat="1" ht="12.75">
      <c r="D18" s="9"/>
      <c r="E18" s="9"/>
      <c r="F18" s="9"/>
      <c r="G18" s="9"/>
      <c r="H18" s="9"/>
    </row>
    <row r="19" spans="4:8" s="5" customFormat="1" ht="12.75">
      <c r="D19" s="9"/>
      <c r="E19" s="9"/>
      <c r="F19" s="9"/>
      <c r="G19" s="9"/>
      <c r="H19" s="9"/>
    </row>
    <row r="20" spans="4:8" s="5" customFormat="1" ht="12.75">
      <c r="D20" s="9"/>
      <c r="E20" s="9"/>
      <c r="F20" s="9"/>
      <c r="G20" s="9"/>
      <c r="H20" s="9"/>
    </row>
    <row r="21" spans="4:8" s="5" customFormat="1" ht="12.75">
      <c r="D21" s="9"/>
      <c r="E21" s="9"/>
      <c r="F21" s="9"/>
      <c r="G21" s="9"/>
      <c r="H21" s="9"/>
    </row>
    <row r="22" spans="1:8" s="5" customFormat="1" ht="12.75">
      <c r="A22" s="5" t="s">
        <v>9</v>
      </c>
      <c r="C22" s="169"/>
      <c r="D22" s="9"/>
      <c r="E22" s="9"/>
      <c r="F22" s="9"/>
      <c r="G22" s="9"/>
      <c r="H22" s="9"/>
    </row>
    <row r="23" spans="1:8" s="5" customFormat="1" ht="12.75">
      <c r="A23" s="5" t="s">
        <v>13</v>
      </c>
      <c r="C23" s="169"/>
      <c r="D23" s="9"/>
      <c r="E23" s="9"/>
      <c r="F23" s="9"/>
      <c r="G23" s="9"/>
      <c r="H23" s="9"/>
    </row>
    <row r="24" spans="4:8" s="5" customFormat="1" ht="12.75">
      <c r="D24" s="9"/>
      <c r="E24" s="9"/>
      <c r="F24" s="9"/>
      <c r="G24" s="9"/>
      <c r="H24" s="9"/>
    </row>
    <row r="25" spans="1:8" s="5" customFormat="1" ht="12.75">
      <c r="A25" s="5" t="s">
        <v>59</v>
      </c>
      <c r="C25" s="301">
        <v>2023</v>
      </c>
      <c r="D25" s="9"/>
      <c r="E25" s="9"/>
      <c r="F25" s="9"/>
      <c r="G25" s="9"/>
      <c r="H25" s="9"/>
    </row>
    <row r="26" spans="4:8" s="5" customFormat="1" ht="12.75">
      <c r="D26" s="9"/>
      <c r="E26" s="9"/>
      <c r="F26" s="9"/>
      <c r="G26" s="9"/>
      <c r="H26" s="9"/>
    </row>
    <row r="27" spans="1:8" s="5" customFormat="1" ht="12.75">
      <c r="A27" s="5" t="s">
        <v>10</v>
      </c>
      <c r="C27" s="169"/>
      <c r="D27" s="9"/>
      <c r="E27" s="9"/>
      <c r="F27" s="9"/>
      <c r="G27" s="9"/>
      <c r="H27" s="9"/>
    </row>
    <row r="28" spans="4:8" s="5" customFormat="1" ht="12.75">
      <c r="D28" s="9"/>
      <c r="E28" s="9"/>
      <c r="F28" s="9"/>
      <c r="G28" s="9"/>
      <c r="H28" s="9"/>
    </row>
    <row r="29" spans="1:8" s="5" customFormat="1" ht="12.75">
      <c r="A29" s="5" t="s">
        <v>11</v>
      </c>
      <c r="B29" s="5" t="s">
        <v>3</v>
      </c>
      <c r="C29" s="169"/>
      <c r="D29" s="9"/>
      <c r="E29" s="9"/>
      <c r="F29" s="9"/>
      <c r="G29" s="9"/>
      <c r="H29" s="9"/>
    </row>
    <row r="30" spans="4:8" s="5" customFormat="1" ht="12.75">
      <c r="D30" s="9"/>
      <c r="E30" s="9"/>
      <c r="F30" s="9"/>
      <c r="G30" s="9"/>
      <c r="H30" s="9"/>
    </row>
    <row r="31" spans="2:8" s="5" customFormat="1" ht="12.75">
      <c r="B31" s="5" t="s">
        <v>4</v>
      </c>
      <c r="C31" s="169"/>
      <c r="D31" s="9"/>
      <c r="E31" s="9"/>
      <c r="F31" s="9"/>
      <c r="G31" s="9"/>
      <c r="H31" s="9"/>
    </row>
    <row r="32" spans="4:8" s="5" customFormat="1" ht="12.75">
      <c r="D32" s="9"/>
      <c r="E32" s="9"/>
      <c r="F32" s="9"/>
      <c r="G32" s="9"/>
      <c r="H32" s="9"/>
    </row>
    <row r="33" spans="2:8" s="5" customFormat="1" ht="12.75">
      <c r="B33" s="5" t="s">
        <v>7</v>
      </c>
      <c r="C33" s="169"/>
      <c r="D33" s="9"/>
      <c r="E33" s="9"/>
      <c r="F33" s="9"/>
      <c r="G33" s="9"/>
      <c r="H33" s="9"/>
    </row>
    <row r="34" spans="4:8" s="5" customFormat="1" ht="12.75">
      <c r="D34" s="9"/>
      <c r="E34" s="9"/>
      <c r="F34" s="9"/>
      <c r="G34" s="9"/>
      <c r="H34" s="9"/>
    </row>
    <row r="35" spans="1:8" s="5" customFormat="1" ht="12.75">
      <c r="A35" s="7" t="s">
        <v>60</v>
      </c>
      <c r="B35" s="7"/>
      <c r="C35" s="170"/>
      <c r="D35" s="9"/>
      <c r="E35" s="9"/>
      <c r="F35" s="9"/>
      <c r="G35" s="9"/>
      <c r="H35" s="9"/>
    </row>
    <row r="36" s="7" customFormat="1" ht="12.75"/>
    <row r="37" s="7" customFormat="1" ht="12.75"/>
    <row r="38" s="7" customFormat="1" ht="12.75">
      <c r="A38" s="7" t="s">
        <v>181</v>
      </c>
    </row>
    <row r="39" spans="1:3" s="7" customFormat="1" ht="12.75">
      <c r="A39" s="171" t="s">
        <v>12</v>
      </c>
      <c r="B39" s="172"/>
      <c r="C39" s="172"/>
    </row>
    <row r="40" s="7" customFormat="1" ht="12.75" customHeight="1">
      <c r="A40" s="12"/>
    </row>
    <row r="41" s="11" customFormat="1" ht="12.75">
      <c r="A41" s="41" t="str">
        <f>CONCATENATE("У табеле које се односе на ",C25,". годину се уносе планске вредности за ту годину.")</f>
        <v>У табеле које се односе на 2023. годину се уносе планске вредности за ту годину.</v>
      </c>
    </row>
    <row r="42" s="7" customFormat="1" ht="12.75">
      <c r="A42" s="41" t="str">
        <f>CONCATENATE("У табеле које се односе на ",C25-1,". годину се уносе вредности базиране на величинама оствареним до датума обраде и процењеним величинама за остатак године.")</f>
        <v>У табеле које се односе на 2022. годину се уносе вредности базиране на величинама оствареним до датума обраде и процењеним величинама за остатак године.</v>
      </c>
    </row>
    <row r="43" s="7" customFormat="1" ht="12.75">
      <c r="A43" s="41" t="str">
        <f>CONCATENATE("У табеле које се односе на ",C25-2,". годину се уносе остварене вредности у тој години.")</f>
        <v>У табеле које се односе на 2021. годину се уносе остварене вредности у тој години.</v>
      </c>
    </row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</sheetData>
  <sheetProtection selectLockedCells="1"/>
  <printOptions horizontalCentered="1"/>
  <pageMargins left="0.25" right="0.25" top="0.5" bottom="0.5" header="0.25" footer="0.22"/>
  <pageSetup fitToHeight="1" fitToWidth="1" horizontalDpi="600" verticalDpi="600" orientation="landscape" paperSize="9" scale="96" r:id="rId2"/>
  <headerFooter alignWithMargins="0">
    <oddFooter>&amp;CСтрана &amp;P од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50" customWidth="1"/>
    <col min="2" max="2" width="5.7109375" style="50" customWidth="1"/>
    <col min="3" max="3" width="34.8515625" style="50" customWidth="1"/>
    <col min="4" max="4" width="5.7109375" style="50" customWidth="1"/>
    <col min="5" max="16" width="6.57421875" style="50" customWidth="1"/>
    <col min="17" max="17" width="10.7109375" style="50" customWidth="1"/>
    <col min="18" max="16384" width="9.140625" style="50" customWidth="1"/>
  </cols>
  <sheetData>
    <row r="1" spans="1:4" ht="12.75">
      <c r="A1" s="15" t="s">
        <v>61</v>
      </c>
      <c r="B1" s="16"/>
      <c r="C1" s="15"/>
      <c r="D1" s="20"/>
    </row>
    <row r="2" spans="1:4" ht="12.75">
      <c r="A2" s="15"/>
      <c r="B2" s="16"/>
      <c r="C2" s="15"/>
      <c r="D2" s="20"/>
    </row>
    <row r="3" spans="1:4" ht="12.75">
      <c r="A3" s="20"/>
      <c r="B3" s="17" t="str">
        <f>CONCATENATE('Poc.strana'!A22," ",'Poc.strana'!C22)</f>
        <v>Назив енергетског субјекта: </v>
      </c>
      <c r="C3" s="20"/>
      <c r="D3" s="20"/>
    </row>
    <row r="4" spans="1:4" ht="12.75">
      <c r="A4" s="20"/>
      <c r="B4" s="17" t="str">
        <f>CONCATENATE('Poc.strana'!A35," ",'Poc.strana'!C35)</f>
        <v>Датум обраде: </v>
      </c>
      <c r="C4" s="20"/>
      <c r="D4" s="20"/>
    </row>
    <row r="7" spans="2:17" ht="12.75">
      <c r="B7" s="526" t="str">
        <f>CONCATENATE("Табела ЕТ-3-7.3 РЕАЛИЗАЦИЈА ИСПОРУКЕ ТАРИФНИМ ЕЛЕМЕНТИМА ЗА"," ",'Poc.strana'!C25-2,". ГОДИНУ")</f>
        <v>Табела ЕТ-3-7.3 РЕАЛИЗАЦИЈА ИСПОРУКЕ ТАРИФНИМ ЕЛЕМЕНТИМА ЗА 2021. ГОДИНУ</v>
      </c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</row>
    <row r="9" ht="13.5" thickBot="1"/>
    <row r="10" spans="2:17" ht="16.5" customHeight="1" thickTop="1">
      <c r="B10" s="527" t="s">
        <v>0</v>
      </c>
      <c r="C10" s="529" t="s">
        <v>355</v>
      </c>
      <c r="D10" s="529" t="s">
        <v>92</v>
      </c>
      <c r="E10" s="531" t="s">
        <v>93</v>
      </c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2"/>
    </row>
    <row r="11" spans="2:17" ht="16.5" customHeight="1">
      <c r="B11" s="528"/>
      <c r="C11" s="530"/>
      <c r="D11" s="530"/>
      <c r="E11" s="167" t="s">
        <v>25</v>
      </c>
      <c r="F11" s="167" t="s">
        <v>26</v>
      </c>
      <c r="G11" s="167" t="s">
        <v>27</v>
      </c>
      <c r="H11" s="167" t="s">
        <v>28</v>
      </c>
      <c r="I11" s="167" t="s">
        <v>29</v>
      </c>
      <c r="J11" s="167" t="s">
        <v>30</v>
      </c>
      <c r="K11" s="167" t="s">
        <v>31</v>
      </c>
      <c r="L11" s="167" t="s">
        <v>32</v>
      </c>
      <c r="M11" s="167" t="s">
        <v>33</v>
      </c>
      <c r="N11" s="167" t="s">
        <v>34</v>
      </c>
      <c r="O11" s="167" t="s">
        <v>35</v>
      </c>
      <c r="P11" s="167" t="s">
        <v>36</v>
      </c>
      <c r="Q11" s="168" t="s">
        <v>94</v>
      </c>
    </row>
    <row r="12" spans="2:17" ht="12.75" customHeight="1">
      <c r="B12" s="523"/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5"/>
    </row>
    <row r="13" spans="2:17" ht="12.75" customHeight="1">
      <c r="B13" s="282" t="s">
        <v>356</v>
      </c>
      <c r="C13" s="281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1"/>
    </row>
    <row r="14" spans="2:17" ht="12.75" customHeight="1">
      <c r="B14" s="129" t="s">
        <v>58</v>
      </c>
      <c r="C14" s="130" t="s">
        <v>357</v>
      </c>
      <c r="D14" s="286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288"/>
    </row>
    <row r="15" spans="2:17" ht="12.75" customHeight="1">
      <c r="B15" s="98" t="s">
        <v>51</v>
      </c>
      <c r="C15" s="66" t="s">
        <v>358</v>
      </c>
      <c r="D15" s="67" t="s">
        <v>57</v>
      </c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4">
        <f aca="true" t="shared" si="0" ref="Q15:Q23">SUM(E15:P15)</f>
        <v>0</v>
      </c>
    </row>
    <row r="16" spans="2:17" ht="12.75" customHeight="1">
      <c r="B16" s="98" t="s">
        <v>52</v>
      </c>
      <c r="C16" s="66" t="s">
        <v>277</v>
      </c>
      <c r="D16" s="67" t="s">
        <v>57</v>
      </c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4">
        <f t="shared" si="0"/>
        <v>0</v>
      </c>
    </row>
    <row r="17" spans="2:17" ht="12.75" customHeight="1">
      <c r="B17" s="98" t="s">
        <v>53</v>
      </c>
      <c r="C17" s="66" t="s">
        <v>278</v>
      </c>
      <c r="D17" s="67" t="s">
        <v>57</v>
      </c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4">
        <f t="shared" si="0"/>
        <v>0</v>
      </c>
    </row>
    <row r="18" spans="2:17" ht="12.75" customHeight="1">
      <c r="B18" s="98" t="s">
        <v>39</v>
      </c>
      <c r="C18" s="66" t="s">
        <v>95</v>
      </c>
      <c r="D18" s="67" t="s">
        <v>49</v>
      </c>
      <c r="E18" s="68">
        <f aca="true" t="shared" si="1" ref="E18:P18">E19+E20</f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  <c r="O18" s="68">
        <f t="shared" si="1"/>
        <v>0</v>
      </c>
      <c r="P18" s="68">
        <f t="shared" si="1"/>
        <v>0</v>
      </c>
      <c r="Q18" s="69">
        <f t="shared" si="0"/>
        <v>0</v>
      </c>
    </row>
    <row r="19" spans="2:17" ht="12.75" customHeight="1">
      <c r="B19" s="98" t="s">
        <v>47</v>
      </c>
      <c r="C19" s="70" t="s">
        <v>184</v>
      </c>
      <c r="D19" s="67" t="s">
        <v>49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69">
        <f t="shared" si="0"/>
        <v>0</v>
      </c>
    </row>
    <row r="20" spans="2:17" ht="12.75" customHeight="1">
      <c r="B20" s="98" t="s">
        <v>48</v>
      </c>
      <c r="C20" s="70" t="s">
        <v>185</v>
      </c>
      <c r="D20" s="67" t="s">
        <v>49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69">
        <f t="shared" si="0"/>
        <v>0</v>
      </c>
    </row>
    <row r="21" spans="2:17" ht="12.75" customHeight="1">
      <c r="B21" s="100" t="s">
        <v>359</v>
      </c>
      <c r="C21" s="126" t="s">
        <v>170</v>
      </c>
      <c r="D21" s="127" t="s">
        <v>96</v>
      </c>
      <c r="E21" s="68">
        <f aca="true" t="shared" si="2" ref="E21:P21">E22+E23</f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  <c r="O21" s="68">
        <f t="shared" si="2"/>
        <v>0</v>
      </c>
      <c r="P21" s="68">
        <f t="shared" si="2"/>
        <v>0</v>
      </c>
      <c r="Q21" s="128">
        <f t="shared" si="0"/>
        <v>0</v>
      </c>
    </row>
    <row r="22" spans="2:17" ht="12.75" customHeight="1">
      <c r="B22" s="98" t="s">
        <v>360</v>
      </c>
      <c r="C22" s="131" t="s">
        <v>171</v>
      </c>
      <c r="D22" s="127" t="s">
        <v>96</v>
      </c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69">
        <f t="shared" si="0"/>
        <v>0</v>
      </c>
    </row>
    <row r="23" spans="2:17" ht="12.75" customHeight="1">
      <c r="B23" s="163" t="s">
        <v>361</v>
      </c>
      <c r="C23" s="164" t="s">
        <v>172</v>
      </c>
      <c r="D23" s="165" t="s">
        <v>96</v>
      </c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166">
        <f t="shared" si="0"/>
        <v>0</v>
      </c>
    </row>
    <row r="24" spans="2:17" ht="12.75" customHeight="1">
      <c r="B24" s="282" t="s">
        <v>362</v>
      </c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1"/>
    </row>
    <row r="25" spans="2:17" ht="12.75" customHeight="1">
      <c r="B25" s="129" t="s">
        <v>58</v>
      </c>
      <c r="C25" s="405" t="s">
        <v>357</v>
      </c>
      <c r="D25" s="286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288"/>
    </row>
    <row r="26" spans="2:17" ht="12.75" customHeight="1">
      <c r="B26" s="98" t="s">
        <v>51</v>
      </c>
      <c r="C26" s="66" t="s">
        <v>358</v>
      </c>
      <c r="D26" s="67" t="s">
        <v>57</v>
      </c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4">
        <f aca="true" t="shared" si="3" ref="Q26:Q34">SUM(E26:P26)</f>
        <v>0</v>
      </c>
    </row>
    <row r="27" spans="2:17" ht="12.75" customHeight="1">
      <c r="B27" s="98" t="s">
        <v>52</v>
      </c>
      <c r="C27" s="66" t="s">
        <v>277</v>
      </c>
      <c r="D27" s="67" t="s">
        <v>57</v>
      </c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4">
        <f t="shared" si="3"/>
        <v>0</v>
      </c>
    </row>
    <row r="28" spans="2:17" ht="12.75" customHeight="1">
      <c r="B28" s="98" t="s">
        <v>53</v>
      </c>
      <c r="C28" s="66" t="s">
        <v>278</v>
      </c>
      <c r="D28" s="67" t="s">
        <v>57</v>
      </c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4">
        <f t="shared" si="3"/>
        <v>0</v>
      </c>
    </row>
    <row r="29" spans="2:17" ht="12.75" customHeight="1">
      <c r="B29" s="98" t="s">
        <v>39</v>
      </c>
      <c r="C29" s="66" t="s">
        <v>95</v>
      </c>
      <c r="D29" s="67" t="s">
        <v>49</v>
      </c>
      <c r="E29" s="68">
        <f aca="true" t="shared" si="4" ref="E29:P29">E30+E31</f>
        <v>0</v>
      </c>
      <c r="F29" s="68">
        <f t="shared" si="4"/>
        <v>0</v>
      </c>
      <c r="G29" s="68">
        <f t="shared" si="4"/>
        <v>0</v>
      </c>
      <c r="H29" s="68">
        <f t="shared" si="4"/>
        <v>0</v>
      </c>
      <c r="I29" s="68">
        <f t="shared" si="4"/>
        <v>0</v>
      </c>
      <c r="J29" s="68">
        <f t="shared" si="4"/>
        <v>0</v>
      </c>
      <c r="K29" s="68">
        <f t="shared" si="4"/>
        <v>0</v>
      </c>
      <c r="L29" s="68">
        <f t="shared" si="4"/>
        <v>0</v>
      </c>
      <c r="M29" s="68">
        <f t="shared" si="4"/>
        <v>0</v>
      </c>
      <c r="N29" s="68">
        <f t="shared" si="4"/>
        <v>0</v>
      </c>
      <c r="O29" s="68">
        <f t="shared" si="4"/>
        <v>0</v>
      </c>
      <c r="P29" s="68">
        <f t="shared" si="4"/>
        <v>0</v>
      </c>
      <c r="Q29" s="69">
        <f t="shared" si="3"/>
        <v>0</v>
      </c>
    </row>
    <row r="30" spans="2:17" ht="12.75" customHeight="1">
      <c r="B30" s="98" t="s">
        <v>47</v>
      </c>
      <c r="C30" s="70" t="s">
        <v>184</v>
      </c>
      <c r="D30" s="67" t="s">
        <v>49</v>
      </c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69">
        <f t="shared" si="3"/>
        <v>0</v>
      </c>
    </row>
    <row r="31" spans="2:17" ht="12.75" customHeight="1">
      <c r="B31" s="98" t="s">
        <v>48</v>
      </c>
      <c r="C31" s="70" t="s">
        <v>185</v>
      </c>
      <c r="D31" s="67" t="s">
        <v>49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69">
        <f t="shared" si="3"/>
        <v>0</v>
      </c>
    </row>
    <row r="32" spans="2:17" ht="12.75" customHeight="1">
      <c r="B32" s="100" t="s">
        <v>359</v>
      </c>
      <c r="C32" s="126" t="s">
        <v>170</v>
      </c>
      <c r="D32" s="127" t="s">
        <v>96</v>
      </c>
      <c r="E32" s="68">
        <f aca="true" t="shared" si="5" ref="E32:P32">E33+E34</f>
        <v>0</v>
      </c>
      <c r="F32" s="68">
        <f t="shared" si="5"/>
        <v>0</v>
      </c>
      <c r="G32" s="68">
        <f t="shared" si="5"/>
        <v>0</v>
      </c>
      <c r="H32" s="68">
        <f t="shared" si="5"/>
        <v>0</v>
      </c>
      <c r="I32" s="68">
        <f t="shared" si="5"/>
        <v>0</v>
      </c>
      <c r="J32" s="68">
        <f t="shared" si="5"/>
        <v>0</v>
      </c>
      <c r="K32" s="68">
        <f t="shared" si="5"/>
        <v>0</v>
      </c>
      <c r="L32" s="68">
        <f t="shared" si="5"/>
        <v>0</v>
      </c>
      <c r="M32" s="68">
        <f t="shared" si="5"/>
        <v>0</v>
      </c>
      <c r="N32" s="68">
        <f t="shared" si="5"/>
        <v>0</v>
      </c>
      <c r="O32" s="68">
        <f t="shared" si="5"/>
        <v>0</v>
      </c>
      <c r="P32" s="68">
        <f t="shared" si="5"/>
        <v>0</v>
      </c>
      <c r="Q32" s="128">
        <f t="shared" si="3"/>
        <v>0</v>
      </c>
    </row>
    <row r="33" spans="2:17" ht="12.75" customHeight="1">
      <c r="B33" s="98" t="s">
        <v>360</v>
      </c>
      <c r="C33" s="131" t="s">
        <v>171</v>
      </c>
      <c r="D33" s="127" t="s">
        <v>96</v>
      </c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69">
        <f t="shared" si="3"/>
        <v>0</v>
      </c>
    </row>
    <row r="34" spans="2:17" ht="12.75" customHeight="1">
      <c r="B34" s="163" t="s">
        <v>361</v>
      </c>
      <c r="C34" s="164" t="s">
        <v>172</v>
      </c>
      <c r="D34" s="165" t="s">
        <v>96</v>
      </c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166">
        <f t="shared" si="3"/>
        <v>0</v>
      </c>
    </row>
    <row r="35" spans="2:17" ht="12.75" customHeight="1">
      <c r="B35" s="282" t="s">
        <v>250</v>
      </c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1"/>
    </row>
    <row r="36" spans="2:17" ht="12.75" customHeight="1">
      <c r="B36" s="129" t="s">
        <v>58</v>
      </c>
      <c r="C36" s="405" t="s">
        <v>357</v>
      </c>
      <c r="D36" s="286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288"/>
    </row>
    <row r="37" spans="2:17" ht="12.75" customHeight="1">
      <c r="B37" s="98" t="s">
        <v>51</v>
      </c>
      <c r="C37" s="66" t="s">
        <v>358</v>
      </c>
      <c r="D37" s="67" t="s">
        <v>57</v>
      </c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4">
        <f aca="true" t="shared" si="6" ref="Q37:Q45">SUM(E37:P37)</f>
        <v>0</v>
      </c>
    </row>
    <row r="38" spans="2:17" ht="12.75" customHeight="1">
      <c r="B38" s="98" t="s">
        <v>52</v>
      </c>
      <c r="C38" s="66" t="s">
        <v>277</v>
      </c>
      <c r="D38" s="67" t="s">
        <v>57</v>
      </c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4">
        <f t="shared" si="6"/>
        <v>0</v>
      </c>
    </row>
    <row r="39" spans="2:17" ht="12.75" customHeight="1">
      <c r="B39" s="98" t="s">
        <v>53</v>
      </c>
      <c r="C39" s="66" t="s">
        <v>278</v>
      </c>
      <c r="D39" s="67" t="s">
        <v>57</v>
      </c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4">
        <f t="shared" si="6"/>
        <v>0</v>
      </c>
    </row>
    <row r="40" spans="2:17" ht="12.75" customHeight="1">
      <c r="B40" s="98" t="s">
        <v>39</v>
      </c>
      <c r="C40" s="66" t="s">
        <v>95</v>
      </c>
      <c r="D40" s="67" t="s">
        <v>49</v>
      </c>
      <c r="E40" s="68">
        <f aca="true" t="shared" si="7" ref="E40:P40">E41+E42</f>
        <v>0</v>
      </c>
      <c r="F40" s="68">
        <f t="shared" si="7"/>
        <v>0</v>
      </c>
      <c r="G40" s="68">
        <f t="shared" si="7"/>
        <v>0</v>
      </c>
      <c r="H40" s="68">
        <f t="shared" si="7"/>
        <v>0</v>
      </c>
      <c r="I40" s="68">
        <f t="shared" si="7"/>
        <v>0</v>
      </c>
      <c r="J40" s="68">
        <f t="shared" si="7"/>
        <v>0</v>
      </c>
      <c r="K40" s="68">
        <f t="shared" si="7"/>
        <v>0</v>
      </c>
      <c r="L40" s="68">
        <f t="shared" si="7"/>
        <v>0</v>
      </c>
      <c r="M40" s="68">
        <f t="shared" si="7"/>
        <v>0</v>
      </c>
      <c r="N40" s="68">
        <f t="shared" si="7"/>
        <v>0</v>
      </c>
      <c r="O40" s="68">
        <f t="shared" si="7"/>
        <v>0</v>
      </c>
      <c r="P40" s="68">
        <f t="shared" si="7"/>
        <v>0</v>
      </c>
      <c r="Q40" s="69">
        <f t="shared" si="6"/>
        <v>0</v>
      </c>
    </row>
    <row r="41" spans="2:17" ht="12.75" customHeight="1">
      <c r="B41" s="98" t="s">
        <v>47</v>
      </c>
      <c r="C41" s="70" t="s">
        <v>184</v>
      </c>
      <c r="D41" s="67" t="s">
        <v>49</v>
      </c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69">
        <f t="shared" si="6"/>
        <v>0</v>
      </c>
    </row>
    <row r="42" spans="2:17" ht="12.75" customHeight="1">
      <c r="B42" s="98" t="s">
        <v>48</v>
      </c>
      <c r="C42" s="70" t="s">
        <v>185</v>
      </c>
      <c r="D42" s="67" t="s">
        <v>49</v>
      </c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69">
        <f t="shared" si="6"/>
        <v>0</v>
      </c>
    </row>
    <row r="43" spans="2:17" ht="12.75" customHeight="1">
      <c r="B43" s="100" t="s">
        <v>359</v>
      </c>
      <c r="C43" s="126" t="s">
        <v>170</v>
      </c>
      <c r="D43" s="127" t="s">
        <v>96</v>
      </c>
      <c r="E43" s="68">
        <f aca="true" t="shared" si="8" ref="E43:P43">E44+E45</f>
        <v>0</v>
      </c>
      <c r="F43" s="68">
        <f t="shared" si="8"/>
        <v>0</v>
      </c>
      <c r="G43" s="68">
        <f t="shared" si="8"/>
        <v>0</v>
      </c>
      <c r="H43" s="68">
        <f t="shared" si="8"/>
        <v>0</v>
      </c>
      <c r="I43" s="68">
        <f t="shared" si="8"/>
        <v>0</v>
      </c>
      <c r="J43" s="68">
        <f t="shared" si="8"/>
        <v>0</v>
      </c>
      <c r="K43" s="68">
        <f t="shared" si="8"/>
        <v>0</v>
      </c>
      <c r="L43" s="68">
        <f t="shared" si="8"/>
        <v>0</v>
      </c>
      <c r="M43" s="68">
        <f t="shared" si="8"/>
        <v>0</v>
      </c>
      <c r="N43" s="68">
        <f t="shared" si="8"/>
        <v>0</v>
      </c>
      <c r="O43" s="68">
        <f t="shared" si="8"/>
        <v>0</v>
      </c>
      <c r="P43" s="68">
        <f t="shared" si="8"/>
        <v>0</v>
      </c>
      <c r="Q43" s="128">
        <f t="shared" si="6"/>
        <v>0</v>
      </c>
    </row>
    <row r="44" spans="2:17" ht="12.75" customHeight="1">
      <c r="B44" s="98" t="s">
        <v>360</v>
      </c>
      <c r="C44" s="131" t="s">
        <v>171</v>
      </c>
      <c r="D44" s="127" t="s">
        <v>96</v>
      </c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69">
        <f t="shared" si="6"/>
        <v>0</v>
      </c>
    </row>
    <row r="45" spans="2:17" ht="12.75">
      <c r="B45" s="163" t="s">
        <v>361</v>
      </c>
      <c r="C45" s="164" t="s">
        <v>172</v>
      </c>
      <c r="D45" s="165" t="s">
        <v>96</v>
      </c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166">
        <f t="shared" si="6"/>
        <v>0</v>
      </c>
    </row>
    <row r="46" spans="2:17" ht="12.75">
      <c r="B46" s="289" t="s">
        <v>251</v>
      </c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1"/>
    </row>
    <row r="47" spans="2:17" ht="12.75">
      <c r="B47" s="129" t="s">
        <v>58</v>
      </c>
      <c r="C47" s="405" t="s">
        <v>357</v>
      </c>
      <c r="D47" s="286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288"/>
    </row>
    <row r="48" spans="2:17" ht="12.75">
      <c r="B48" s="284" t="s">
        <v>50</v>
      </c>
      <c r="C48" s="285" t="s">
        <v>95</v>
      </c>
      <c r="D48" s="286" t="s">
        <v>49</v>
      </c>
      <c r="E48" s="287">
        <f aca="true" t="shared" si="9" ref="E48:P48">E49+E50</f>
        <v>0</v>
      </c>
      <c r="F48" s="287">
        <f t="shared" si="9"/>
        <v>0</v>
      </c>
      <c r="G48" s="287">
        <f t="shared" si="9"/>
        <v>0</v>
      </c>
      <c r="H48" s="287">
        <f t="shared" si="9"/>
        <v>0</v>
      </c>
      <c r="I48" s="287">
        <f t="shared" si="9"/>
        <v>0</v>
      </c>
      <c r="J48" s="287">
        <f t="shared" si="9"/>
        <v>0</v>
      </c>
      <c r="K48" s="287">
        <f t="shared" si="9"/>
        <v>0</v>
      </c>
      <c r="L48" s="287">
        <f t="shared" si="9"/>
        <v>0</v>
      </c>
      <c r="M48" s="287">
        <f t="shared" si="9"/>
        <v>0</v>
      </c>
      <c r="N48" s="287">
        <f t="shared" si="9"/>
        <v>0</v>
      </c>
      <c r="O48" s="287">
        <f t="shared" si="9"/>
        <v>0</v>
      </c>
      <c r="P48" s="287">
        <f t="shared" si="9"/>
        <v>0</v>
      </c>
      <c r="Q48" s="288">
        <f>SUM(E48:P48)</f>
        <v>0</v>
      </c>
    </row>
    <row r="49" spans="2:17" ht="12.75">
      <c r="B49" s="98" t="s">
        <v>51</v>
      </c>
      <c r="C49" s="70" t="s">
        <v>184</v>
      </c>
      <c r="D49" s="67" t="s">
        <v>49</v>
      </c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69">
        <f>SUM(E49:P49)</f>
        <v>0</v>
      </c>
    </row>
    <row r="50" spans="2:17" ht="12.75">
      <c r="B50" s="163" t="s">
        <v>52</v>
      </c>
      <c r="C50" s="283" t="s">
        <v>185</v>
      </c>
      <c r="D50" s="165" t="s">
        <v>49</v>
      </c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166">
        <f>SUM(E50:P50)</f>
        <v>0</v>
      </c>
    </row>
    <row r="51" spans="2:17" ht="12.75">
      <c r="B51" s="289" t="s">
        <v>252</v>
      </c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1"/>
    </row>
    <row r="52" spans="2:17" ht="12.75">
      <c r="B52" s="129" t="s">
        <v>58</v>
      </c>
      <c r="C52" s="405" t="s">
        <v>357</v>
      </c>
      <c r="D52" s="286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2"/>
      <c r="P52" s="402"/>
      <c r="Q52" s="288"/>
    </row>
    <row r="53" spans="2:17" ht="12.75">
      <c r="B53" s="284" t="s">
        <v>50</v>
      </c>
      <c r="C53" s="285" t="s">
        <v>95</v>
      </c>
      <c r="D53" s="286" t="s">
        <v>49</v>
      </c>
      <c r="E53" s="287">
        <f aca="true" t="shared" si="10" ref="E53:P53">E54+E55</f>
        <v>0</v>
      </c>
      <c r="F53" s="287">
        <f t="shared" si="10"/>
        <v>0</v>
      </c>
      <c r="G53" s="287">
        <f t="shared" si="10"/>
        <v>0</v>
      </c>
      <c r="H53" s="287">
        <f t="shared" si="10"/>
        <v>0</v>
      </c>
      <c r="I53" s="287">
        <f t="shared" si="10"/>
        <v>0</v>
      </c>
      <c r="J53" s="287">
        <f t="shared" si="10"/>
        <v>0</v>
      </c>
      <c r="K53" s="287">
        <f t="shared" si="10"/>
        <v>0</v>
      </c>
      <c r="L53" s="287">
        <f t="shared" si="10"/>
        <v>0</v>
      </c>
      <c r="M53" s="287">
        <f t="shared" si="10"/>
        <v>0</v>
      </c>
      <c r="N53" s="287">
        <f t="shared" si="10"/>
        <v>0</v>
      </c>
      <c r="O53" s="287">
        <f t="shared" si="10"/>
        <v>0</v>
      </c>
      <c r="P53" s="287">
        <f t="shared" si="10"/>
        <v>0</v>
      </c>
      <c r="Q53" s="288">
        <f aca="true" t="shared" si="11" ref="Q53:Q58">SUM(E53:P53)</f>
        <v>0</v>
      </c>
    </row>
    <row r="54" spans="2:17" ht="12.75">
      <c r="B54" s="98" t="s">
        <v>51</v>
      </c>
      <c r="C54" s="70" t="s">
        <v>184</v>
      </c>
      <c r="D54" s="67" t="s">
        <v>49</v>
      </c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69">
        <f t="shared" si="11"/>
        <v>0</v>
      </c>
    </row>
    <row r="55" spans="2:17" ht="12.75">
      <c r="B55" s="98" t="s">
        <v>52</v>
      </c>
      <c r="C55" s="70" t="s">
        <v>185</v>
      </c>
      <c r="D55" s="67" t="s">
        <v>49</v>
      </c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69">
        <f t="shared" si="11"/>
        <v>0</v>
      </c>
    </row>
    <row r="56" spans="2:17" ht="12.75">
      <c r="B56" s="100" t="s">
        <v>39</v>
      </c>
      <c r="C56" s="126" t="s">
        <v>170</v>
      </c>
      <c r="D56" s="127" t="s">
        <v>96</v>
      </c>
      <c r="E56" s="68">
        <f aca="true" t="shared" si="12" ref="E56:P56">E57+E58</f>
        <v>0</v>
      </c>
      <c r="F56" s="68">
        <f t="shared" si="12"/>
        <v>0</v>
      </c>
      <c r="G56" s="68">
        <f t="shared" si="12"/>
        <v>0</v>
      </c>
      <c r="H56" s="68">
        <f t="shared" si="12"/>
        <v>0</v>
      </c>
      <c r="I56" s="68">
        <f t="shared" si="12"/>
        <v>0</v>
      </c>
      <c r="J56" s="68">
        <f t="shared" si="12"/>
        <v>0</v>
      </c>
      <c r="K56" s="68">
        <f t="shared" si="12"/>
        <v>0</v>
      </c>
      <c r="L56" s="68">
        <f t="shared" si="12"/>
        <v>0</v>
      </c>
      <c r="M56" s="68">
        <f t="shared" si="12"/>
        <v>0</v>
      </c>
      <c r="N56" s="68">
        <f t="shared" si="12"/>
        <v>0</v>
      </c>
      <c r="O56" s="68">
        <f t="shared" si="12"/>
        <v>0</v>
      </c>
      <c r="P56" s="68">
        <f t="shared" si="12"/>
        <v>0</v>
      </c>
      <c r="Q56" s="128">
        <f t="shared" si="11"/>
        <v>0</v>
      </c>
    </row>
    <row r="57" spans="2:17" ht="12.75">
      <c r="B57" s="98" t="s">
        <v>47</v>
      </c>
      <c r="C57" s="131" t="s">
        <v>171</v>
      </c>
      <c r="D57" s="127" t="s">
        <v>96</v>
      </c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69">
        <f t="shared" si="11"/>
        <v>0</v>
      </c>
    </row>
    <row r="58" spans="2:17" ht="12.75">
      <c r="B58" s="163" t="s">
        <v>48</v>
      </c>
      <c r="C58" s="164" t="s">
        <v>172</v>
      </c>
      <c r="D58" s="165" t="s">
        <v>96</v>
      </c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166">
        <f t="shared" si="11"/>
        <v>0</v>
      </c>
    </row>
    <row r="59" spans="2:17" ht="12.75">
      <c r="B59" s="289" t="s">
        <v>292</v>
      </c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1"/>
    </row>
    <row r="60" spans="2:17" ht="12.75">
      <c r="B60" s="284" t="s">
        <v>58</v>
      </c>
      <c r="C60" s="405" t="s">
        <v>357</v>
      </c>
      <c r="D60" s="286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2"/>
      <c r="P60" s="402"/>
      <c r="Q60" s="288"/>
    </row>
    <row r="61" spans="2:17" ht="12.75">
      <c r="B61" s="98" t="s">
        <v>51</v>
      </c>
      <c r="C61" s="66" t="s">
        <v>358</v>
      </c>
      <c r="D61" s="67" t="s">
        <v>57</v>
      </c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4">
        <f aca="true" t="shared" si="13" ref="Q61:Q69">SUM(E61:P61)</f>
        <v>0</v>
      </c>
    </row>
    <row r="62" spans="2:17" ht="12.75">
      <c r="B62" s="98" t="s">
        <v>52</v>
      </c>
      <c r="C62" s="66" t="s">
        <v>277</v>
      </c>
      <c r="D62" s="67" t="s">
        <v>57</v>
      </c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4">
        <f t="shared" si="13"/>
        <v>0</v>
      </c>
    </row>
    <row r="63" spans="2:17" ht="12.75">
      <c r="B63" s="98" t="s">
        <v>53</v>
      </c>
      <c r="C63" s="66" t="s">
        <v>278</v>
      </c>
      <c r="D63" s="67" t="s">
        <v>57</v>
      </c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4">
        <f t="shared" si="13"/>
        <v>0</v>
      </c>
    </row>
    <row r="64" spans="2:17" ht="12.75">
      <c r="B64" s="98" t="s">
        <v>39</v>
      </c>
      <c r="C64" s="66" t="s">
        <v>95</v>
      </c>
      <c r="D64" s="67" t="s">
        <v>49</v>
      </c>
      <c r="E64" s="68">
        <f aca="true" t="shared" si="14" ref="E64:P64">E65+E66</f>
        <v>0</v>
      </c>
      <c r="F64" s="68">
        <f t="shared" si="14"/>
        <v>0</v>
      </c>
      <c r="G64" s="68">
        <f t="shared" si="14"/>
        <v>0</v>
      </c>
      <c r="H64" s="68">
        <f t="shared" si="14"/>
        <v>0</v>
      </c>
      <c r="I64" s="68">
        <f t="shared" si="14"/>
        <v>0</v>
      </c>
      <c r="J64" s="68">
        <f t="shared" si="14"/>
        <v>0</v>
      </c>
      <c r="K64" s="68">
        <f t="shared" si="14"/>
        <v>0</v>
      </c>
      <c r="L64" s="68">
        <f t="shared" si="14"/>
        <v>0</v>
      </c>
      <c r="M64" s="68">
        <f t="shared" si="14"/>
        <v>0</v>
      </c>
      <c r="N64" s="68">
        <f t="shared" si="14"/>
        <v>0</v>
      </c>
      <c r="O64" s="68">
        <f t="shared" si="14"/>
        <v>0</v>
      </c>
      <c r="P64" s="68">
        <f t="shared" si="14"/>
        <v>0</v>
      </c>
      <c r="Q64" s="69">
        <f t="shared" si="13"/>
        <v>0</v>
      </c>
    </row>
    <row r="65" spans="2:17" ht="12.75">
      <c r="B65" s="98" t="s">
        <v>47</v>
      </c>
      <c r="C65" s="70" t="s">
        <v>184</v>
      </c>
      <c r="D65" s="67" t="s">
        <v>49</v>
      </c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69">
        <f t="shared" si="13"/>
        <v>0</v>
      </c>
    </row>
    <row r="66" spans="2:17" ht="12.75">
      <c r="B66" s="98" t="s">
        <v>48</v>
      </c>
      <c r="C66" s="70" t="s">
        <v>185</v>
      </c>
      <c r="D66" s="67" t="s">
        <v>49</v>
      </c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69">
        <f t="shared" si="13"/>
        <v>0</v>
      </c>
    </row>
    <row r="67" spans="2:17" ht="12.75">
      <c r="B67" s="100" t="s">
        <v>359</v>
      </c>
      <c r="C67" s="126" t="s">
        <v>170</v>
      </c>
      <c r="D67" s="127" t="s">
        <v>96</v>
      </c>
      <c r="E67" s="68">
        <f aca="true" t="shared" si="15" ref="E67:P67">E68+E69</f>
        <v>0</v>
      </c>
      <c r="F67" s="68">
        <f t="shared" si="15"/>
        <v>0</v>
      </c>
      <c r="G67" s="68">
        <f t="shared" si="15"/>
        <v>0</v>
      </c>
      <c r="H67" s="68">
        <f t="shared" si="15"/>
        <v>0</v>
      </c>
      <c r="I67" s="68">
        <f t="shared" si="15"/>
        <v>0</v>
      </c>
      <c r="J67" s="68">
        <f t="shared" si="15"/>
        <v>0</v>
      </c>
      <c r="K67" s="68">
        <f t="shared" si="15"/>
        <v>0</v>
      </c>
      <c r="L67" s="68">
        <f t="shared" si="15"/>
        <v>0</v>
      </c>
      <c r="M67" s="68">
        <f t="shared" si="15"/>
        <v>0</v>
      </c>
      <c r="N67" s="68">
        <f t="shared" si="15"/>
        <v>0</v>
      </c>
      <c r="O67" s="68">
        <f t="shared" si="15"/>
        <v>0</v>
      </c>
      <c r="P67" s="68">
        <f t="shared" si="15"/>
        <v>0</v>
      </c>
      <c r="Q67" s="128">
        <f t="shared" si="13"/>
        <v>0</v>
      </c>
    </row>
    <row r="68" spans="2:17" ht="12.75">
      <c r="B68" s="98" t="s">
        <v>360</v>
      </c>
      <c r="C68" s="131" t="s">
        <v>171</v>
      </c>
      <c r="D68" s="127" t="s">
        <v>96</v>
      </c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69">
        <f t="shared" si="13"/>
        <v>0</v>
      </c>
    </row>
    <row r="69" spans="2:17" ht="13.5" thickBot="1">
      <c r="B69" s="99" t="s">
        <v>361</v>
      </c>
      <c r="C69" s="71" t="s">
        <v>172</v>
      </c>
      <c r="D69" s="72" t="s">
        <v>96</v>
      </c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73">
        <f t="shared" si="13"/>
        <v>0</v>
      </c>
    </row>
    <row r="70" ht="13.5" thickTop="1"/>
  </sheetData>
  <sheetProtection/>
  <mergeCells count="6">
    <mergeCell ref="B12:Q12"/>
    <mergeCell ref="B7:Q7"/>
    <mergeCell ref="B10:B11"/>
    <mergeCell ref="C10:C11"/>
    <mergeCell ref="D10:D11"/>
    <mergeCell ref="E10:Q10"/>
  </mergeCells>
  <printOptions horizontalCentered="1"/>
  <pageMargins left="0.28" right="0.24" top="0.4" bottom="0.52" header="0.23" footer="0.24"/>
  <pageSetup fitToHeight="1" fitToWidth="1" horizontalDpi="600" verticalDpi="600" orientation="landscape" paperSize="9" scale="67" r:id="rId1"/>
  <headerFooter alignWithMargins="0"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226" customWidth="1"/>
    <col min="2" max="2" width="7.421875" style="224" customWidth="1"/>
    <col min="3" max="3" width="10.7109375" style="224" customWidth="1"/>
    <col min="4" max="4" width="44.7109375" style="226" customWidth="1"/>
    <col min="5" max="5" width="20.7109375" style="224" customWidth="1"/>
    <col min="6" max="6" width="2.57421875" style="226" customWidth="1"/>
    <col min="7" max="16384" width="9.140625" style="226" customWidth="1"/>
  </cols>
  <sheetData>
    <row r="1" spans="1:6" ht="18" customHeight="1">
      <c r="A1" s="223" t="s">
        <v>1</v>
      </c>
      <c r="D1" s="225"/>
      <c r="F1" s="225"/>
    </row>
    <row r="2" spans="1:6" ht="12" customHeight="1">
      <c r="A2" s="225"/>
      <c r="D2" s="225"/>
      <c r="F2" s="225"/>
    </row>
    <row r="3" spans="1:6" ht="10.5" customHeight="1">
      <c r="A3" s="225"/>
      <c r="C3" s="233"/>
      <c r="D3" s="234"/>
      <c r="F3" s="225"/>
    </row>
    <row r="4" spans="1:6" ht="10.5" customHeight="1">
      <c r="A4" s="225"/>
      <c r="D4" s="225"/>
      <c r="F4" s="225"/>
    </row>
    <row r="5" spans="1:6" ht="10.5" customHeight="1">
      <c r="A5" s="225"/>
      <c r="D5" s="225"/>
      <c r="F5" s="225"/>
    </row>
    <row r="6" spans="1:6" ht="10.5" customHeight="1">
      <c r="A6" s="225"/>
      <c r="D6" s="225"/>
      <c r="F6" s="225"/>
    </row>
    <row r="7" spans="1:6" ht="12.75">
      <c r="A7" s="225"/>
      <c r="B7" s="438" t="s">
        <v>270</v>
      </c>
      <c r="C7" s="438"/>
      <c r="D7" s="438"/>
      <c r="E7" s="438"/>
      <c r="F7" s="225"/>
    </row>
    <row r="8" spans="1:6" ht="11.25" customHeight="1">
      <c r="A8" s="225"/>
      <c r="D8" s="225"/>
      <c r="F8" s="225"/>
    </row>
    <row r="9" spans="1:6" ht="13.5" thickBot="1">
      <c r="A9" s="225"/>
      <c r="D9" s="225"/>
      <c r="F9" s="225"/>
    </row>
    <row r="10" spans="1:6" s="224" customFormat="1" ht="37.5" customHeight="1" thickTop="1">
      <c r="A10" s="225"/>
      <c r="B10" s="439" t="s">
        <v>0</v>
      </c>
      <c r="C10" s="441" t="s">
        <v>194</v>
      </c>
      <c r="D10" s="442"/>
      <c r="E10" s="445" t="s">
        <v>195</v>
      </c>
      <c r="F10" s="225"/>
    </row>
    <row r="11" spans="1:6" s="224" customFormat="1" ht="12.75">
      <c r="A11" s="225"/>
      <c r="B11" s="440"/>
      <c r="C11" s="443"/>
      <c r="D11" s="444"/>
      <c r="E11" s="446"/>
      <c r="F11" s="225"/>
    </row>
    <row r="12" spans="1:6" s="224" customFormat="1" ht="12.75">
      <c r="A12" s="225"/>
      <c r="B12" s="227"/>
      <c r="C12" s="295"/>
      <c r="D12" s="228"/>
      <c r="E12" s="298"/>
      <c r="F12" s="225"/>
    </row>
    <row r="13" spans="1:6" s="224" customFormat="1" ht="25.5">
      <c r="A13" s="225"/>
      <c r="B13" s="229">
        <v>1</v>
      </c>
      <c r="C13" s="296" t="s">
        <v>279</v>
      </c>
      <c r="D13" s="230" t="s">
        <v>197</v>
      </c>
      <c r="E13" s="299" t="s">
        <v>196</v>
      </c>
      <c r="F13" s="225"/>
    </row>
    <row r="14" spans="1:6" s="224" customFormat="1" ht="12.75">
      <c r="A14" s="225"/>
      <c r="B14" s="229">
        <v>2</v>
      </c>
      <c r="C14" s="296" t="s">
        <v>280</v>
      </c>
      <c r="D14" s="230" t="s">
        <v>198</v>
      </c>
      <c r="E14" s="299" t="s">
        <v>196</v>
      </c>
      <c r="F14" s="225"/>
    </row>
    <row r="15" spans="1:6" s="224" customFormat="1" ht="38.25" customHeight="1">
      <c r="A15" s="225"/>
      <c r="B15" s="229">
        <v>3</v>
      </c>
      <c r="C15" s="296" t="s">
        <v>281</v>
      </c>
      <c r="D15" s="230" t="s">
        <v>199</v>
      </c>
      <c r="E15" s="299" t="s">
        <v>196</v>
      </c>
      <c r="F15" s="225"/>
    </row>
    <row r="16" spans="1:6" s="224" customFormat="1" ht="25.5" customHeight="1">
      <c r="A16" s="225"/>
      <c r="B16" s="229">
        <v>4</v>
      </c>
      <c r="C16" s="296" t="s">
        <v>282</v>
      </c>
      <c r="D16" s="230" t="s">
        <v>200</v>
      </c>
      <c r="E16" s="299" t="s">
        <v>196</v>
      </c>
      <c r="F16" s="225"/>
    </row>
    <row r="17" spans="1:6" s="224" customFormat="1" ht="25.5">
      <c r="A17" s="225"/>
      <c r="B17" s="229">
        <v>5</v>
      </c>
      <c r="C17" s="296" t="s">
        <v>283</v>
      </c>
      <c r="D17" s="230" t="s">
        <v>201</v>
      </c>
      <c r="E17" s="299" t="s">
        <v>196</v>
      </c>
      <c r="F17" s="225"/>
    </row>
    <row r="18" spans="1:6" s="224" customFormat="1" ht="25.5">
      <c r="A18" s="225"/>
      <c r="B18" s="229">
        <v>6</v>
      </c>
      <c r="C18" s="296" t="s">
        <v>284</v>
      </c>
      <c r="D18" s="230" t="s">
        <v>253</v>
      </c>
      <c r="E18" s="299" t="s">
        <v>196</v>
      </c>
      <c r="F18" s="225"/>
    </row>
    <row r="19" spans="1:6" s="224" customFormat="1" ht="25.5">
      <c r="A19" s="225"/>
      <c r="B19" s="229">
        <v>7</v>
      </c>
      <c r="C19" s="296" t="s">
        <v>285</v>
      </c>
      <c r="D19" s="230" t="s">
        <v>254</v>
      </c>
      <c r="E19" s="299" t="s">
        <v>196</v>
      </c>
      <c r="F19" s="225"/>
    </row>
    <row r="20" spans="1:6" s="224" customFormat="1" ht="26.25" thickBot="1">
      <c r="A20" s="225"/>
      <c r="B20" s="231">
        <v>8</v>
      </c>
      <c r="C20" s="297" t="s">
        <v>286</v>
      </c>
      <c r="D20" s="232" t="s">
        <v>255</v>
      </c>
      <c r="E20" s="300" t="s">
        <v>196</v>
      </c>
      <c r="F20" s="225"/>
    </row>
    <row r="21" ht="13.5" thickTop="1"/>
  </sheetData>
  <sheetProtection insertRows="0" selectLockedCells="1"/>
  <mergeCells count="4">
    <mergeCell ref="B7:E7"/>
    <mergeCell ref="B10:B11"/>
    <mergeCell ref="C10:D11"/>
    <mergeCell ref="E10:E11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P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34" customWidth="1"/>
    <col min="2" max="2" width="7.28125" style="35" customWidth="1"/>
    <col min="3" max="3" width="8.7109375" style="34" customWidth="1"/>
    <col min="4" max="6" width="15.421875" style="34" customWidth="1"/>
    <col min="7" max="7" width="14.28125" style="34" customWidth="1"/>
    <col min="8" max="8" width="14.421875" style="34" customWidth="1"/>
    <col min="9" max="9" width="12.8515625" style="34" customWidth="1"/>
    <col min="10" max="10" width="4.421875" style="34" customWidth="1"/>
    <col min="11" max="16384" width="9.140625" style="34" customWidth="1"/>
  </cols>
  <sheetData>
    <row r="1" spans="1:18" s="1" customFormat="1" ht="12.75" customHeight="1">
      <c r="A1" s="15" t="s">
        <v>61</v>
      </c>
      <c r="B1" s="16"/>
      <c r="C1" s="15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1" customFormat="1" ht="12.75" customHeight="1">
      <c r="A2" s="15"/>
      <c r="B2" s="16"/>
      <c r="C2" s="1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1" customFormat="1" ht="12.75" customHeight="1">
      <c r="A3" s="20"/>
      <c r="B3" s="17" t="str">
        <f>CONCATENATE('Poc.strana'!A22," ",'Poc.strana'!C22)</f>
        <v>Назив енергетског субјекта: 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s="1" customFormat="1" ht="12.75" customHeight="1">
      <c r="A4" s="20"/>
      <c r="B4" s="17" t="str">
        <f>CONCATENATE('Poc.strana'!A35," ",'Poc.strana'!C35)</f>
        <v>Датум обраде: 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68" s="2" customFormat="1" ht="12.75" customHeight="1">
      <c r="A5" s="20"/>
      <c r="B5" s="1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18" s="2" customFormat="1" ht="12.75" customHeight="1">
      <c r="A6" s="20"/>
      <c r="B6" s="18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2" customFormat="1" ht="12.75" customHeight="1">
      <c r="A7" s="20"/>
      <c r="B7" s="470" t="str">
        <f>CONCATENATE("Табела ЕТ-3-1.1 ПРЕНОСНИ КАПАЦИТЕТИ - СТАЊЕ НА КРАЈУ"," ",'Poc.strana'!C25-1,". ГОДИНЕ")</f>
        <v>Табела ЕТ-3-1.1 ПРЕНОСНИ КАПАЦИТЕТИ - СТАЊЕ НА КРАЈУ 2022. ГОДИНЕ</v>
      </c>
      <c r="C7" s="470"/>
      <c r="D7" s="470"/>
      <c r="E7" s="470"/>
      <c r="F7" s="470"/>
      <c r="G7" s="470"/>
      <c r="H7" s="470"/>
      <c r="I7" s="470"/>
      <c r="J7" s="18"/>
      <c r="K7" s="18"/>
      <c r="L7" s="18"/>
      <c r="M7" s="18"/>
      <c r="N7" s="18"/>
      <c r="O7" s="18"/>
      <c r="P7" s="18"/>
      <c r="Q7" s="18"/>
      <c r="R7" s="18"/>
    </row>
    <row r="8" spans="1:18" s="2" customFormat="1" ht="12.75" customHeight="1">
      <c r="A8" s="20"/>
      <c r="B8" s="19"/>
      <c r="C8" s="19"/>
      <c r="D8" s="19"/>
      <c r="E8" s="19"/>
      <c r="F8" s="19"/>
      <c r="G8" s="19"/>
      <c r="H8" s="19"/>
      <c r="I8" s="19"/>
      <c r="J8" s="18"/>
      <c r="K8" s="18"/>
      <c r="L8" s="18"/>
      <c r="M8" s="18"/>
      <c r="N8" s="18"/>
      <c r="O8" s="18"/>
      <c r="P8" s="18"/>
      <c r="Q8" s="18"/>
      <c r="R8" s="18"/>
    </row>
    <row r="9" spans="1:18" s="2" customFormat="1" ht="12.75" customHeight="1" thickBot="1">
      <c r="A9" s="20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6" s="2" customFormat="1" ht="12.75" customHeight="1" thickTop="1">
      <c r="A10" s="22"/>
      <c r="B10" s="473" t="s">
        <v>173</v>
      </c>
      <c r="C10" s="474"/>
      <c r="D10" s="474"/>
      <c r="E10" s="474"/>
      <c r="F10" s="474"/>
      <c r="G10" s="474"/>
      <c r="H10" s="474"/>
      <c r="I10" s="475"/>
      <c r="J10" s="23"/>
      <c r="K10" s="13"/>
      <c r="L10" s="13"/>
      <c r="M10" s="13"/>
      <c r="N10" s="13"/>
      <c r="O10" s="13"/>
      <c r="P10" s="13"/>
    </row>
    <row r="11" spans="2:9" s="4" customFormat="1" ht="24" customHeight="1">
      <c r="B11" s="447" t="s">
        <v>38</v>
      </c>
      <c r="C11" s="47" t="s">
        <v>46</v>
      </c>
      <c r="D11" s="460" t="s">
        <v>182</v>
      </c>
      <c r="E11" s="47" t="s">
        <v>37</v>
      </c>
      <c r="F11" s="47" t="s">
        <v>186</v>
      </c>
      <c r="G11" s="47" t="s">
        <v>187</v>
      </c>
      <c r="H11" s="462" t="s">
        <v>19</v>
      </c>
      <c r="I11" s="463"/>
    </row>
    <row r="12" spans="2:9" s="4" customFormat="1" ht="12.75" customHeight="1">
      <c r="B12" s="459"/>
      <c r="C12" s="24" t="s">
        <v>23</v>
      </c>
      <c r="D12" s="461"/>
      <c r="E12" s="25" t="s">
        <v>64</v>
      </c>
      <c r="F12" s="25" t="s">
        <v>64</v>
      </c>
      <c r="G12" s="25" t="s">
        <v>64</v>
      </c>
      <c r="H12" s="471" t="s">
        <v>22</v>
      </c>
      <c r="I12" s="472"/>
    </row>
    <row r="13" spans="2:9" s="4" customFormat="1" ht="12.75" customHeight="1">
      <c r="B13" s="28">
        <v>1</v>
      </c>
      <c r="C13" s="43" t="s">
        <v>14</v>
      </c>
      <c r="D13" s="39"/>
      <c r="E13" s="39"/>
      <c r="F13" s="39"/>
      <c r="G13" s="39"/>
      <c r="H13" s="476"/>
      <c r="I13" s="477"/>
    </row>
    <row r="14" spans="2:9" s="4" customFormat="1" ht="12.75" customHeight="1">
      <c r="B14" s="30">
        <v>2</v>
      </c>
      <c r="C14" s="44" t="s">
        <v>15</v>
      </c>
      <c r="D14" s="40"/>
      <c r="E14" s="40"/>
      <c r="F14" s="40"/>
      <c r="G14" s="40"/>
      <c r="H14" s="478"/>
      <c r="I14" s="479"/>
    </row>
    <row r="15" spans="2:9" s="4" customFormat="1" ht="12.75" customHeight="1">
      <c r="B15" s="122">
        <v>3</v>
      </c>
      <c r="C15" s="123" t="s">
        <v>16</v>
      </c>
      <c r="D15" s="124"/>
      <c r="E15" s="124"/>
      <c r="F15" s="124"/>
      <c r="G15" s="124"/>
      <c r="H15" s="454"/>
      <c r="I15" s="455"/>
    </row>
    <row r="16" spans="2:9" s="4" customFormat="1" ht="12.75" customHeight="1">
      <c r="B16" s="451" t="s">
        <v>174</v>
      </c>
      <c r="C16" s="452"/>
      <c r="D16" s="452"/>
      <c r="E16" s="452"/>
      <c r="F16" s="452"/>
      <c r="G16" s="452"/>
      <c r="H16" s="452"/>
      <c r="I16" s="453"/>
    </row>
    <row r="17" spans="2:9" s="4" customFormat="1" ht="24" customHeight="1">
      <c r="B17" s="447" t="s">
        <v>38</v>
      </c>
      <c r="C17" s="47" t="s">
        <v>46</v>
      </c>
      <c r="D17" s="460" t="s">
        <v>182</v>
      </c>
      <c r="E17" s="47" t="s">
        <v>37</v>
      </c>
      <c r="F17" s="47" t="s">
        <v>186</v>
      </c>
      <c r="G17" s="47" t="s">
        <v>187</v>
      </c>
      <c r="H17" s="462" t="s">
        <v>19</v>
      </c>
      <c r="I17" s="463"/>
    </row>
    <row r="18" spans="2:9" s="4" customFormat="1" ht="12.75" customHeight="1">
      <c r="B18" s="459"/>
      <c r="C18" s="24" t="s">
        <v>23</v>
      </c>
      <c r="D18" s="461"/>
      <c r="E18" s="25" t="s">
        <v>64</v>
      </c>
      <c r="F18" s="25" t="s">
        <v>64</v>
      </c>
      <c r="G18" s="25" t="s">
        <v>64</v>
      </c>
      <c r="H18" s="471" t="s">
        <v>22</v>
      </c>
      <c r="I18" s="472"/>
    </row>
    <row r="19" spans="2:9" s="4" customFormat="1" ht="12.75" customHeight="1">
      <c r="B19" s="28">
        <v>1</v>
      </c>
      <c r="C19" s="43" t="s">
        <v>14</v>
      </c>
      <c r="D19" s="39"/>
      <c r="E19" s="39"/>
      <c r="F19" s="39"/>
      <c r="G19" s="39"/>
      <c r="H19" s="476"/>
      <c r="I19" s="477"/>
    </row>
    <row r="20" spans="2:9" s="4" customFormat="1" ht="12.75" customHeight="1">
      <c r="B20" s="30">
        <v>2</v>
      </c>
      <c r="C20" s="44" t="s">
        <v>15</v>
      </c>
      <c r="D20" s="40"/>
      <c r="E20" s="40"/>
      <c r="F20" s="40"/>
      <c r="G20" s="40"/>
      <c r="H20" s="478"/>
      <c r="I20" s="479"/>
    </row>
    <row r="21" spans="2:9" s="4" customFormat="1" ht="12.75" customHeight="1">
      <c r="B21" s="45">
        <v>3</v>
      </c>
      <c r="C21" s="46" t="s">
        <v>16</v>
      </c>
      <c r="D21" s="42"/>
      <c r="E21" s="42"/>
      <c r="F21" s="42"/>
      <c r="G21" s="42"/>
      <c r="H21" s="494"/>
      <c r="I21" s="495"/>
    </row>
    <row r="22" spans="2:9" s="4" customFormat="1" ht="12.75" customHeight="1">
      <c r="B22" s="456" t="s">
        <v>175</v>
      </c>
      <c r="C22" s="457"/>
      <c r="D22" s="457"/>
      <c r="E22" s="457"/>
      <c r="F22" s="457"/>
      <c r="G22" s="457"/>
      <c r="H22" s="457"/>
      <c r="I22" s="458"/>
    </row>
    <row r="23" spans="2:9" s="4" customFormat="1" ht="24" customHeight="1">
      <c r="B23" s="447" t="s">
        <v>38</v>
      </c>
      <c r="C23" s="47" t="s">
        <v>46</v>
      </c>
      <c r="D23" s="460" t="s">
        <v>182</v>
      </c>
      <c r="E23" s="47" t="s">
        <v>37</v>
      </c>
      <c r="F23" s="47" t="s">
        <v>186</v>
      </c>
      <c r="G23" s="47" t="s">
        <v>187</v>
      </c>
      <c r="H23" s="462" t="s">
        <v>19</v>
      </c>
      <c r="I23" s="463"/>
    </row>
    <row r="24" spans="2:9" s="4" customFormat="1" ht="12.75" customHeight="1">
      <c r="B24" s="459"/>
      <c r="C24" s="24" t="s">
        <v>23</v>
      </c>
      <c r="D24" s="461"/>
      <c r="E24" s="25" t="s">
        <v>64</v>
      </c>
      <c r="F24" s="25" t="s">
        <v>64</v>
      </c>
      <c r="G24" s="25" t="s">
        <v>64</v>
      </c>
      <c r="H24" s="471" t="s">
        <v>22</v>
      </c>
      <c r="I24" s="472"/>
    </row>
    <row r="25" spans="2:9" s="4" customFormat="1" ht="12.75" customHeight="1">
      <c r="B25" s="28">
        <v>1</v>
      </c>
      <c r="C25" s="43" t="s">
        <v>14</v>
      </c>
      <c r="D25" s="39"/>
      <c r="E25" s="39"/>
      <c r="F25" s="39"/>
      <c r="G25" s="39"/>
      <c r="H25" s="476"/>
      <c r="I25" s="477"/>
    </row>
    <row r="26" spans="2:9" s="4" customFormat="1" ht="12.75" customHeight="1">
      <c r="B26" s="30">
        <v>2</v>
      </c>
      <c r="C26" s="44" t="s">
        <v>15</v>
      </c>
      <c r="D26" s="40"/>
      <c r="E26" s="40"/>
      <c r="F26" s="40"/>
      <c r="G26" s="40"/>
      <c r="H26" s="478"/>
      <c r="I26" s="479"/>
    </row>
    <row r="27" spans="2:9" s="4" customFormat="1" ht="12.75" customHeight="1">
      <c r="B27" s="122">
        <v>3</v>
      </c>
      <c r="C27" s="123" t="s">
        <v>16</v>
      </c>
      <c r="D27" s="124"/>
      <c r="E27" s="124"/>
      <c r="F27" s="124"/>
      <c r="G27" s="124"/>
      <c r="H27" s="454"/>
      <c r="I27" s="455"/>
    </row>
    <row r="28" spans="2:9" s="4" customFormat="1" ht="12.75" customHeight="1">
      <c r="B28" s="451" t="s">
        <v>224</v>
      </c>
      <c r="C28" s="452"/>
      <c r="D28" s="452"/>
      <c r="E28" s="452"/>
      <c r="F28" s="452"/>
      <c r="G28" s="452"/>
      <c r="H28" s="452"/>
      <c r="I28" s="453"/>
    </row>
    <row r="29" spans="2:9" s="4" customFormat="1" ht="12.75" customHeight="1">
      <c r="B29" s="447" t="s">
        <v>38</v>
      </c>
      <c r="C29" s="47" t="s">
        <v>17</v>
      </c>
      <c r="D29" s="462" t="s">
        <v>168</v>
      </c>
      <c r="E29" s="480"/>
      <c r="F29" s="481"/>
      <c r="G29" s="485" t="s">
        <v>188</v>
      </c>
      <c r="H29" s="486"/>
      <c r="I29" s="487"/>
    </row>
    <row r="30" spans="2:9" s="4" customFormat="1" ht="12.75" customHeight="1">
      <c r="B30" s="459"/>
      <c r="C30" s="24" t="s">
        <v>169</v>
      </c>
      <c r="D30" s="482" t="s">
        <v>64</v>
      </c>
      <c r="E30" s="483"/>
      <c r="F30" s="484"/>
      <c r="G30" s="488" t="s">
        <v>64</v>
      </c>
      <c r="H30" s="489"/>
      <c r="I30" s="490"/>
    </row>
    <row r="31" spans="2:9" s="4" customFormat="1" ht="12.75" customHeight="1">
      <c r="B31" s="28">
        <v>1</v>
      </c>
      <c r="C31" s="43">
        <v>400</v>
      </c>
      <c r="D31" s="177"/>
      <c r="E31" s="178"/>
      <c r="F31" s="183"/>
      <c r="G31" s="491"/>
      <c r="H31" s="492"/>
      <c r="I31" s="493"/>
    </row>
    <row r="32" spans="2:9" s="4" customFormat="1" ht="12.75" customHeight="1">
      <c r="B32" s="30">
        <v>2</v>
      </c>
      <c r="C32" s="44">
        <v>220</v>
      </c>
      <c r="D32" s="179"/>
      <c r="E32" s="180"/>
      <c r="F32" s="184"/>
      <c r="G32" s="464"/>
      <c r="H32" s="465"/>
      <c r="I32" s="466"/>
    </row>
    <row r="33" spans="2:9" s="4" customFormat="1" ht="12.75" customHeight="1">
      <c r="B33" s="45">
        <v>3</v>
      </c>
      <c r="C33" s="46">
        <v>110</v>
      </c>
      <c r="D33" s="181"/>
      <c r="E33" s="182"/>
      <c r="F33" s="185"/>
      <c r="G33" s="467"/>
      <c r="H33" s="468"/>
      <c r="I33" s="469"/>
    </row>
    <row r="34" spans="2:9" s="4" customFormat="1" ht="12.75" customHeight="1">
      <c r="B34" s="451" t="s">
        <v>225</v>
      </c>
      <c r="C34" s="452"/>
      <c r="D34" s="452"/>
      <c r="E34" s="452"/>
      <c r="F34" s="452"/>
      <c r="G34" s="452"/>
      <c r="H34" s="452"/>
      <c r="I34" s="453"/>
    </row>
    <row r="35" spans="2:9" s="4" customFormat="1" ht="12.75" customHeight="1">
      <c r="B35" s="447" t="s">
        <v>38</v>
      </c>
      <c r="C35" s="47" t="s">
        <v>17</v>
      </c>
      <c r="D35" s="462" t="s">
        <v>168</v>
      </c>
      <c r="E35" s="480"/>
      <c r="F35" s="481"/>
      <c r="G35" s="485" t="s">
        <v>188</v>
      </c>
      <c r="H35" s="486"/>
      <c r="I35" s="487"/>
    </row>
    <row r="36" spans="2:9" s="4" customFormat="1" ht="12.75" customHeight="1">
      <c r="B36" s="459"/>
      <c r="C36" s="24" t="s">
        <v>169</v>
      </c>
      <c r="D36" s="482" t="s">
        <v>64</v>
      </c>
      <c r="E36" s="483"/>
      <c r="F36" s="484"/>
      <c r="G36" s="488" t="s">
        <v>64</v>
      </c>
      <c r="H36" s="489"/>
      <c r="I36" s="490"/>
    </row>
    <row r="37" spans="2:9" s="4" customFormat="1" ht="12.75" customHeight="1">
      <c r="B37" s="28">
        <v>1</v>
      </c>
      <c r="C37" s="43">
        <v>400</v>
      </c>
      <c r="D37" s="177"/>
      <c r="E37" s="178"/>
      <c r="F37" s="183"/>
      <c r="G37" s="491"/>
      <c r="H37" s="492"/>
      <c r="I37" s="493"/>
    </row>
    <row r="38" spans="2:9" s="4" customFormat="1" ht="12.75" customHeight="1">
      <c r="B38" s="30">
        <v>2</v>
      </c>
      <c r="C38" s="44">
        <v>220</v>
      </c>
      <c r="D38" s="179"/>
      <c r="E38" s="180"/>
      <c r="F38" s="184"/>
      <c r="G38" s="464"/>
      <c r="H38" s="465"/>
      <c r="I38" s="466"/>
    </row>
    <row r="39" spans="1:14" s="2" customFormat="1" ht="12.75" customHeight="1">
      <c r="A39" s="22"/>
      <c r="B39" s="45">
        <v>3</v>
      </c>
      <c r="C39" s="46">
        <v>110</v>
      </c>
      <c r="D39" s="181"/>
      <c r="E39" s="182"/>
      <c r="F39" s="185"/>
      <c r="G39" s="467"/>
      <c r="H39" s="468"/>
      <c r="I39" s="469"/>
      <c r="J39" s="13"/>
      <c r="K39" s="13"/>
      <c r="N39" s="2" t="s">
        <v>45</v>
      </c>
    </row>
    <row r="40" spans="1:11" s="2" customFormat="1" ht="12.75" customHeight="1">
      <c r="A40" s="22"/>
      <c r="B40" s="451" t="s">
        <v>227</v>
      </c>
      <c r="C40" s="452"/>
      <c r="D40" s="452"/>
      <c r="E40" s="452"/>
      <c r="F40" s="452"/>
      <c r="G40" s="452"/>
      <c r="H40" s="452"/>
      <c r="I40" s="453"/>
      <c r="J40" s="13"/>
      <c r="K40" s="13"/>
    </row>
    <row r="41" spans="1:11" s="2" customFormat="1" ht="12.75" customHeight="1">
      <c r="A41" s="22"/>
      <c r="B41" s="447" t="s">
        <v>38</v>
      </c>
      <c r="C41" s="47" t="s">
        <v>17</v>
      </c>
      <c r="D41" s="449" t="s">
        <v>189</v>
      </c>
      <c r="E41" s="450"/>
      <c r="F41" s="449" t="s">
        <v>190</v>
      </c>
      <c r="G41" s="450"/>
      <c r="H41" s="47" t="s">
        <v>18</v>
      </c>
      <c r="I41" s="48" t="s">
        <v>8</v>
      </c>
      <c r="J41" s="13"/>
      <c r="K41" s="13"/>
    </row>
    <row r="42" spans="1:11" s="2" customFormat="1" ht="12.75" customHeight="1">
      <c r="A42" s="22"/>
      <c r="B42" s="448"/>
      <c r="C42" s="26" t="s">
        <v>20</v>
      </c>
      <c r="D42" s="200" t="s">
        <v>191</v>
      </c>
      <c r="E42" s="201" t="s">
        <v>192</v>
      </c>
      <c r="F42" s="200" t="s">
        <v>191</v>
      </c>
      <c r="G42" s="201" t="s">
        <v>192</v>
      </c>
      <c r="H42" s="24" t="s">
        <v>21</v>
      </c>
      <c r="I42" s="27" t="s">
        <v>21</v>
      </c>
      <c r="J42" s="13"/>
      <c r="K42" s="13"/>
    </row>
    <row r="43" spans="1:11" s="2" customFormat="1" ht="12.75" customHeight="1">
      <c r="A43" s="22"/>
      <c r="B43" s="28">
        <v>1</v>
      </c>
      <c r="C43" s="29">
        <v>400</v>
      </c>
      <c r="D43" s="192"/>
      <c r="E43" s="193"/>
      <c r="F43" s="192"/>
      <c r="G43" s="194"/>
      <c r="H43" s="195"/>
      <c r="I43" s="175">
        <f>H43+F43+D43</f>
        <v>0</v>
      </c>
      <c r="J43" s="13"/>
      <c r="K43" s="13"/>
    </row>
    <row r="44" spans="1:11" s="2" customFormat="1" ht="12.75" customHeight="1">
      <c r="A44" s="22"/>
      <c r="B44" s="30">
        <v>2</v>
      </c>
      <c r="C44" s="31">
        <v>220</v>
      </c>
      <c r="D44" s="196"/>
      <c r="E44" s="197"/>
      <c r="F44" s="196"/>
      <c r="G44" s="198"/>
      <c r="H44" s="199"/>
      <c r="I44" s="176">
        <f>H44+F44+D44</f>
        <v>0</v>
      </c>
      <c r="J44" s="13"/>
      <c r="K44" s="13"/>
    </row>
    <row r="45" spans="1:11" s="2" customFormat="1" ht="12.75" customHeight="1">
      <c r="A45" s="22"/>
      <c r="B45" s="30">
        <v>3</v>
      </c>
      <c r="C45" s="31">
        <v>110</v>
      </c>
      <c r="D45" s="196"/>
      <c r="E45" s="197"/>
      <c r="F45" s="196"/>
      <c r="G45" s="198"/>
      <c r="H45" s="199"/>
      <c r="I45" s="176">
        <f>H45+F45+D45</f>
        <v>0</v>
      </c>
      <c r="J45" s="13"/>
      <c r="K45" s="13"/>
    </row>
    <row r="46" spans="1:11" s="2" customFormat="1" ht="12.75" customHeight="1">
      <c r="A46" s="22"/>
      <c r="B46" s="125" t="s">
        <v>8</v>
      </c>
      <c r="C46" s="269" t="s">
        <v>62</v>
      </c>
      <c r="D46" s="270">
        <f>SUM(D43:D45)</f>
        <v>0</v>
      </c>
      <c r="E46" s="271">
        <f>SUM(E43:E45)</f>
        <v>0</v>
      </c>
      <c r="F46" s="270">
        <f>SUM(F43:F45)</f>
        <v>0</v>
      </c>
      <c r="G46" s="271">
        <f>SUM(G43:G45)</f>
        <v>0</v>
      </c>
      <c r="H46" s="272">
        <f>SUM(H43:H45)</f>
        <v>0</v>
      </c>
      <c r="I46" s="273">
        <f>H46+F46+D46</f>
        <v>0</v>
      </c>
      <c r="J46" s="13"/>
      <c r="K46" s="13"/>
    </row>
    <row r="47" spans="1:11" s="2" customFormat="1" ht="12.75" customHeight="1">
      <c r="A47" s="22"/>
      <c r="B47" s="451" t="s">
        <v>226</v>
      </c>
      <c r="C47" s="452"/>
      <c r="D47" s="452"/>
      <c r="E47" s="452"/>
      <c r="F47" s="452"/>
      <c r="G47" s="452"/>
      <c r="H47" s="452"/>
      <c r="I47" s="453"/>
      <c r="J47" s="13"/>
      <c r="K47" s="13"/>
    </row>
    <row r="48" spans="1:11" s="2" customFormat="1" ht="12.75" customHeight="1">
      <c r="A48" s="22"/>
      <c r="B48" s="447" t="s">
        <v>38</v>
      </c>
      <c r="C48" s="47" t="s">
        <v>17</v>
      </c>
      <c r="D48" s="449" t="s">
        <v>189</v>
      </c>
      <c r="E48" s="450"/>
      <c r="F48" s="449" t="s">
        <v>190</v>
      </c>
      <c r="G48" s="450"/>
      <c r="H48" s="47" t="s">
        <v>18</v>
      </c>
      <c r="I48" s="48" t="s">
        <v>8</v>
      </c>
      <c r="J48" s="13"/>
      <c r="K48" s="13"/>
    </row>
    <row r="49" spans="1:11" s="2" customFormat="1" ht="12.75" customHeight="1">
      <c r="A49" s="22"/>
      <c r="B49" s="448"/>
      <c r="C49" s="26" t="s">
        <v>20</v>
      </c>
      <c r="D49" s="200" t="s">
        <v>191</v>
      </c>
      <c r="E49" s="201" t="s">
        <v>192</v>
      </c>
      <c r="F49" s="200" t="s">
        <v>191</v>
      </c>
      <c r="G49" s="201" t="s">
        <v>192</v>
      </c>
      <c r="H49" s="24" t="s">
        <v>21</v>
      </c>
      <c r="I49" s="27" t="s">
        <v>21</v>
      </c>
      <c r="J49" s="13"/>
      <c r="K49" s="13"/>
    </row>
    <row r="50" spans="1:11" s="2" customFormat="1" ht="12.75" customHeight="1">
      <c r="A50" s="22"/>
      <c r="B50" s="28">
        <v>1</v>
      </c>
      <c r="C50" s="29">
        <v>400</v>
      </c>
      <c r="D50" s="192"/>
      <c r="E50" s="193"/>
      <c r="F50" s="192"/>
      <c r="G50" s="194"/>
      <c r="H50" s="195"/>
      <c r="I50" s="175">
        <f>H50+F50+D50</f>
        <v>0</v>
      </c>
      <c r="J50" s="13"/>
      <c r="K50" s="13"/>
    </row>
    <row r="51" spans="1:11" s="2" customFormat="1" ht="12.75" customHeight="1">
      <c r="A51" s="22"/>
      <c r="B51" s="30">
        <v>2</v>
      </c>
      <c r="C51" s="31">
        <v>220</v>
      </c>
      <c r="D51" s="196"/>
      <c r="E51" s="197"/>
      <c r="F51" s="196"/>
      <c r="G51" s="198"/>
      <c r="H51" s="199"/>
      <c r="I51" s="176">
        <f>H51+F51+D51</f>
        <v>0</v>
      </c>
      <c r="J51" s="13"/>
      <c r="K51" s="13"/>
    </row>
    <row r="52" spans="1:11" s="2" customFormat="1" ht="12.75" customHeight="1">
      <c r="A52" s="22"/>
      <c r="B52" s="30">
        <v>3</v>
      </c>
      <c r="C52" s="31">
        <v>110</v>
      </c>
      <c r="D52" s="196"/>
      <c r="E52" s="197"/>
      <c r="F52" s="196"/>
      <c r="G52" s="198"/>
      <c r="H52" s="199"/>
      <c r="I52" s="176">
        <f>H52+F52+D52</f>
        <v>0</v>
      </c>
      <c r="J52" s="13"/>
      <c r="K52" s="13"/>
    </row>
    <row r="53" spans="1:11" s="2" customFormat="1" ht="12.75" customHeight="1">
      <c r="A53" s="22"/>
      <c r="B53" s="125" t="s">
        <v>8</v>
      </c>
      <c r="C53" s="269" t="s">
        <v>62</v>
      </c>
      <c r="D53" s="270">
        <f>SUM(D50:D52)</f>
        <v>0</v>
      </c>
      <c r="E53" s="271">
        <f>SUM(E50:E52)</f>
        <v>0</v>
      </c>
      <c r="F53" s="270">
        <f>SUM(F50:F52)</f>
        <v>0</v>
      </c>
      <c r="G53" s="271">
        <f>SUM(G50:G52)</f>
        <v>0</v>
      </c>
      <c r="H53" s="272">
        <f>SUM(H50:H52)</f>
        <v>0</v>
      </c>
      <c r="I53" s="273">
        <f>H53+F53+D53</f>
        <v>0</v>
      </c>
      <c r="J53" s="13"/>
      <c r="K53" s="13"/>
    </row>
    <row r="54" spans="1:11" s="2" customFormat="1" ht="12.75" customHeight="1">
      <c r="A54" s="22"/>
      <c r="B54" s="456" t="s">
        <v>228</v>
      </c>
      <c r="C54" s="457"/>
      <c r="D54" s="457"/>
      <c r="E54" s="457"/>
      <c r="F54" s="457"/>
      <c r="G54" s="457"/>
      <c r="H54" s="457"/>
      <c r="I54" s="458"/>
      <c r="J54" s="13"/>
      <c r="K54" s="13"/>
    </row>
    <row r="55" spans="2:9" s="2" customFormat="1" ht="12.75" customHeight="1">
      <c r="B55" s="447" t="s">
        <v>38</v>
      </c>
      <c r="C55" s="47" t="s">
        <v>17</v>
      </c>
      <c r="D55" s="449" t="s">
        <v>189</v>
      </c>
      <c r="E55" s="450"/>
      <c r="F55" s="449" t="s">
        <v>190</v>
      </c>
      <c r="G55" s="450"/>
      <c r="H55" s="47" t="s">
        <v>18</v>
      </c>
      <c r="I55" s="48" t="s">
        <v>8</v>
      </c>
    </row>
    <row r="56" spans="2:9" s="2" customFormat="1" ht="12.75" customHeight="1">
      <c r="B56" s="448"/>
      <c r="C56" s="26" t="s">
        <v>20</v>
      </c>
      <c r="D56" s="200" t="s">
        <v>191</v>
      </c>
      <c r="E56" s="201" t="s">
        <v>192</v>
      </c>
      <c r="F56" s="200" t="s">
        <v>191</v>
      </c>
      <c r="G56" s="201" t="s">
        <v>192</v>
      </c>
      <c r="H56" s="24" t="s">
        <v>21</v>
      </c>
      <c r="I56" s="27" t="s">
        <v>21</v>
      </c>
    </row>
    <row r="57" spans="2:9" s="2" customFormat="1" ht="12.75" customHeight="1">
      <c r="B57" s="28">
        <v>1</v>
      </c>
      <c r="C57" s="29">
        <v>400</v>
      </c>
      <c r="D57" s="192"/>
      <c r="E57" s="193"/>
      <c r="F57" s="192"/>
      <c r="G57" s="194"/>
      <c r="H57" s="195"/>
      <c r="I57" s="175">
        <f>H57+F57+D57</f>
        <v>0</v>
      </c>
    </row>
    <row r="58" spans="2:9" s="2" customFormat="1" ht="12.75" customHeight="1">
      <c r="B58" s="30">
        <v>2</v>
      </c>
      <c r="C58" s="31">
        <v>220</v>
      </c>
      <c r="D58" s="196"/>
      <c r="E58" s="197"/>
      <c r="F58" s="196"/>
      <c r="G58" s="198"/>
      <c r="H58" s="199"/>
      <c r="I58" s="176">
        <f>H58+F58+D58</f>
        <v>0</v>
      </c>
    </row>
    <row r="59" spans="2:9" s="2" customFormat="1" ht="12.75" customHeight="1">
      <c r="B59" s="30">
        <v>3</v>
      </c>
      <c r="C59" s="31">
        <v>110</v>
      </c>
      <c r="D59" s="196"/>
      <c r="E59" s="197"/>
      <c r="F59" s="196"/>
      <c r="G59" s="198"/>
      <c r="H59" s="199"/>
      <c r="I59" s="176">
        <f>H59+F59+D59</f>
        <v>0</v>
      </c>
    </row>
    <row r="60" spans="2:9" s="2" customFormat="1" ht="12.75" customHeight="1" thickBot="1">
      <c r="B60" s="32" t="s">
        <v>8</v>
      </c>
      <c r="C60" s="33" t="s">
        <v>62</v>
      </c>
      <c r="D60" s="173">
        <f>SUM(D57:D59)</f>
        <v>0</v>
      </c>
      <c r="E60" s="174">
        <f>SUM(E57:E59)</f>
        <v>0</v>
      </c>
      <c r="F60" s="173">
        <f>SUM(F57:F59)</f>
        <v>0</v>
      </c>
      <c r="G60" s="174">
        <f>SUM(G57:G59)</f>
        <v>0</v>
      </c>
      <c r="H60" s="88">
        <f>SUM(H57:H59)</f>
        <v>0</v>
      </c>
      <c r="I60" s="89">
        <f>H60+F60+D60</f>
        <v>0</v>
      </c>
    </row>
    <row r="61" s="2" customFormat="1" ht="9.75" customHeight="1" thickTop="1">
      <c r="B61" s="14"/>
    </row>
    <row r="63" spans="2:8" ht="12.75">
      <c r="B63" s="36"/>
      <c r="C63" s="37"/>
      <c r="D63" s="23"/>
      <c r="E63" s="23"/>
      <c r="F63" s="23"/>
      <c r="G63" s="23"/>
      <c r="H63" s="38"/>
    </row>
  </sheetData>
  <sheetProtection/>
  <mergeCells count="55">
    <mergeCell ref="B17:B18"/>
    <mergeCell ref="D17:D18"/>
    <mergeCell ref="H17:I17"/>
    <mergeCell ref="H18:I18"/>
    <mergeCell ref="H25:I25"/>
    <mergeCell ref="H26:I26"/>
    <mergeCell ref="H19:I19"/>
    <mergeCell ref="H20:I20"/>
    <mergeCell ref="H21:I21"/>
    <mergeCell ref="H24:I24"/>
    <mergeCell ref="G37:I37"/>
    <mergeCell ref="B28:I28"/>
    <mergeCell ref="B29:B30"/>
    <mergeCell ref="D29:F29"/>
    <mergeCell ref="G29:I29"/>
    <mergeCell ref="D30:F30"/>
    <mergeCell ref="G30:I30"/>
    <mergeCell ref="G31:I31"/>
    <mergeCell ref="H14:I14"/>
    <mergeCell ref="B34:I34"/>
    <mergeCell ref="B35:B36"/>
    <mergeCell ref="H15:I15"/>
    <mergeCell ref="B22:I22"/>
    <mergeCell ref="D35:F35"/>
    <mergeCell ref="D36:F36"/>
    <mergeCell ref="G35:I35"/>
    <mergeCell ref="G36:I36"/>
    <mergeCell ref="B16:I16"/>
    <mergeCell ref="B7:I7"/>
    <mergeCell ref="H11:I11"/>
    <mergeCell ref="H12:I12"/>
    <mergeCell ref="B11:B12"/>
    <mergeCell ref="D11:D12"/>
    <mergeCell ref="D55:E55"/>
    <mergeCell ref="F55:G55"/>
    <mergeCell ref="B10:I10"/>
    <mergeCell ref="B55:B56"/>
    <mergeCell ref="H13:I13"/>
    <mergeCell ref="H27:I27"/>
    <mergeCell ref="B54:I54"/>
    <mergeCell ref="B23:B24"/>
    <mergeCell ref="D23:D24"/>
    <mergeCell ref="H23:I23"/>
    <mergeCell ref="G32:I32"/>
    <mergeCell ref="G33:I33"/>
    <mergeCell ref="B40:I40"/>
    <mergeCell ref="G38:I38"/>
    <mergeCell ref="G39:I39"/>
    <mergeCell ref="B48:B49"/>
    <mergeCell ref="D48:E48"/>
    <mergeCell ref="F48:G48"/>
    <mergeCell ref="B41:B42"/>
    <mergeCell ref="D41:E41"/>
    <mergeCell ref="F41:G41"/>
    <mergeCell ref="B47:I47"/>
  </mergeCells>
  <printOptions horizontalCentered="1"/>
  <pageMargins left="0.15" right="0.13" top="0.31" bottom="0.54" header="0.17" footer="0.23"/>
  <pageSetup horizontalDpi="600" verticalDpi="600" orientation="portrait" paperSize="9" scale="95" r:id="rId1"/>
  <headerFooter alignWithMargins="0">
    <oddFooter>&amp;CСтрана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46">
      <selection activeCell="A1" sqref="A1"/>
    </sheetView>
  </sheetViews>
  <sheetFormatPr defaultColWidth="9.140625" defaultRowHeight="12.75"/>
  <cols>
    <col min="1" max="1" width="3.7109375" style="50" customWidth="1"/>
    <col min="2" max="2" width="5.421875" style="64" customWidth="1"/>
    <col min="3" max="3" width="48.8515625" style="50" customWidth="1"/>
    <col min="4" max="15" width="6.7109375" style="50" customWidth="1"/>
    <col min="16" max="16" width="9.7109375" style="65" customWidth="1"/>
    <col min="17" max="16384" width="9.140625" style="50" customWidth="1"/>
  </cols>
  <sheetData>
    <row r="1" spans="1:16" ht="12.75">
      <c r="A1" s="15" t="s">
        <v>61</v>
      </c>
      <c r="B1" s="16"/>
      <c r="C1" s="15"/>
      <c r="D1" s="20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2.75">
      <c r="A2" s="15"/>
      <c r="B2" s="16"/>
      <c r="C2" s="15"/>
      <c r="D2" s="20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2.75">
      <c r="A3" s="20"/>
      <c r="B3" s="17" t="str">
        <f>CONCATENATE('Poc.strana'!A22," ",'Poc.strana'!C22)</f>
        <v>Назив енергетског субјекта: </v>
      </c>
      <c r="C3" s="20"/>
      <c r="D3" s="2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20"/>
      <c r="B4" s="17" t="str">
        <f>CONCATENATE('Poc.strana'!A35," ",'Poc.strana'!C35)</f>
        <v>Датум обраде: </v>
      </c>
      <c r="C4" s="20"/>
      <c r="D4" s="20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2.75">
      <c r="A5" s="49"/>
      <c r="B5" s="51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2.75">
      <c r="A6" s="49"/>
      <c r="B6" s="51"/>
      <c r="C6" s="52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2.75">
      <c r="A7" s="49"/>
      <c r="B7" s="502" t="str">
        <f>CONCATENATE("Табела ЕТ-3-5.1 БИЛАНС ЕЛЕКТРИЧНЕ ЕНЕРГИЈЕ ЗА"," ",'Poc.strana'!C25,". ГОДИНУ")</f>
        <v>Табела ЕТ-3-5.1 БИЛАНС ЕЛЕКТРИЧНЕ ЕНЕРГИЈЕ ЗА 2023. ГОДИНУ</v>
      </c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</row>
    <row r="8" spans="1:16" ht="13.5" thickBot="1">
      <c r="A8" s="49"/>
      <c r="B8" s="51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4.25" thickBot="1" thickTop="1">
      <c r="A9" s="49"/>
      <c r="B9" s="202"/>
      <c r="C9" s="162" t="s">
        <v>177</v>
      </c>
      <c r="D9" s="203"/>
      <c r="E9" s="503"/>
      <c r="F9" s="503"/>
      <c r="G9" s="503"/>
      <c r="H9" s="411" t="s">
        <v>193</v>
      </c>
      <c r="I9" s="162"/>
      <c r="J9" s="162"/>
      <c r="K9" s="162"/>
      <c r="L9" s="203"/>
      <c r="M9" s="162"/>
      <c r="N9" s="162"/>
      <c r="O9" s="162"/>
      <c r="P9" s="412"/>
    </row>
    <row r="10" spans="1:16" ht="13.5" thickTop="1">
      <c r="A10" s="49"/>
      <c r="B10" s="53" t="s">
        <v>65</v>
      </c>
      <c r="C10" s="504" t="s">
        <v>66</v>
      </c>
      <c r="D10" s="506" t="s">
        <v>67</v>
      </c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8"/>
      <c r="P10" s="54" t="s">
        <v>24</v>
      </c>
    </row>
    <row r="11" spans="1:16" ht="12.75">
      <c r="A11" s="49"/>
      <c r="B11" s="55" t="s">
        <v>68</v>
      </c>
      <c r="C11" s="505"/>
      <c r="D11" s="132" t="s">
        <v>25</v>
      </c>
      <c r="E11" s="133" t="s">
        <v>26</v>
      </c>
      <c r="F11" s="133" t="s">
        <v>27</v>
      </c>
      <c r="G11" s="133" t="s">
        <v>28</v>
      </c>
      <c r="H11" s="133" t="s">
        <v>29</v>
      </c>
      <c r="I11" s="133" t="s">
        <v>30</v>
      </c>
      <c r="J11" s="133" t="s">
        <v>31</v>
      </c>
      <c r="K11" s="133" t="s">
        <v>32</v>
      </c>
      <c r="L11" s="133" t="s">
        <v>33</v>
      </c>
      <c r="M11" s="133" t="s">
        <v>34</v>
      </c>
      <c r="N11" s="133" t="s">
        <v>35</v>
      </c>
      <c r="O11" s="134" t="s">
        <v>36</v>
      </c>
      <c r="P11" s="56" t="s">
        <v>69</v>
      </c>
    </row>
    <row r="12" spans="1:16" ht="12.75">
      <c r="A12" s="49"/>
      <c r="B12" s="90" t="s">
        <v>202</v>
      </c>
      <c r="C12" s="57" t="s">
        <v>203</v>
      </c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3"/>
      <c r="P12" s="104"/>
    </row>
    <row r="13" spans="1:16" ht="12.75">
      <c r="A13" s="49"/>
      <c r="B13" s="91">
        <v>1</v>
      </c>
      <c r="C13" s="58" t="s">
        <v>208</v>
      </c>
      <c r="D13" s="315">
        <f>D14+D15+D16+D17</f>
        <v>0</v>
      </c>
      <c r="E13" s="316">
        <f aca="true" t="shared" si="0" ref="E13:O13">E14+E15+E16+E17</f>
        <v>0</v>
      </c>
      <c r="F13" s="316">
        <f t="shared" si="0"/>
        <v>0</v>
      </c>
      <c r="G13" s="316">
        <f t="shared" si="0"/>
        <v>0</v>
      </c>
      <c r="H13" s="316">
        <f t="shared" si="0"/>
        <v>0</v>
      </c>
      <c r="I13" s="239">
        <f t="shared" si="0"/>
        <v>0</v>
      </c>
      <c r="J13" s="316">
        <f t="shared" si="0"/>
        <v>0</v>
      </c>
      <c r="K13" s="316">
        <f t="shared" si="0"/>
        <v>0</v>
      </c>
      <c r="L13" s="316">
        <f t="shared" si="0"/>
        <v>0</v>
      </c>
      <c r="M13" s="316">
        <f t="shared" si="0"/>
        <v>0</v>
      </c>
      <c r="N13" s="316">
        <f t="shared" si="0"/>
        <v>0</v>
      </c>
      <c r="O13" s="240">
        <f t="shared" si="0"/>
        <v>0</v>
      </c>
      <c r="P13" s="317">
        <f>SUM(D13:O13)</f>
        <v>0</v>
      </c>
    </row>
    <row r="14" spans="1:16" ht="12.75">
      <c r="A14" s="49"/>
      <c r="B14" s="91" t="s">
        <v>40</v>
      </c>
      <c r="C14" s="307" t="s">
        <v>183</v>
      </c>
      <c r="D14" s="209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41"/>
      <c r="P14" s="259">
        <f>SUM(D14:O14)</f>
        <v>0</v>
      </c>
    </row>
    <row r="15" spans="1:16" ht="12.75">
      <c r="A15" s="49"/>
      <c r="B15" s="91" t="s">
        <v>41</v>
      </c>
      <c r="C15" s="307" t="s">
        <v>206</v>
      </c>
      <c r="D15" s="205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42"/>
      <c r="P15" s="259">
        <f>SUM(D15:O15)</f>
        <v>0</v>
      </c>
    </row>
    <row r="16" spans="1:16" ht="12.75">
      <c r="A16" s="49"/>
      <c r="B16" s="91" t="s">
        <v>42</v>
      </c>
      <c r="C16" s="307" t="s">
        <v>293</v>
      </c>
      <c r="D16" s="205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42"/>
      <c r="P16" s="259">
        <f>SUM(D16:O16)</f>
        <v>0</v>
      </c>
    </row>
    <row r="17" spans="1:16" ht="12.75">
      <c r="A17" s="49"/>
      <c r="B17" s="91" t="s">
        <v>43</v>
      </c>
      <c r="C17" s="307" t="s">
        <v>214</v>
      </c>
      <c r="D17" s="205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42"/>
      <c r="P17" s="260">
        <f>SUM(D17:O17)</f>
        <v>0</v>
      </c>
    </row>
    <row r="18" spans="1:16" ht="12.75">
      <c r="A18" s="49"/>
      <c r="B18" s="92" t="s">
        <v>205</v>
      </c>
      <c r="C18" s="61" t="s">
        <v>204</v>
      </c>
      <c r="D18" s="243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5"/>
      <c r="P18" s="261"/>
    </row>
    <row r="19" spans="1:16" ht="12.75">
      <c r="A19" s="49"/>
      <c r="B19" s="186">
        <v>2</v>
      </c>
      <c r="C19" s="58" t="s">
        <v>209</v>
      </c>
      <c r="D19" s="315">
        <f>D20+D21+D22+D23+D24+D30+D31</f>
        <v>0</v>
      </c>
      <c r="E19" s="316">
        <f aca="true" t="shared" si="1" ref="E19:O19">E20+E21+E22+E23+E24+E30+E31</f>
        <v>0</v>
      </c>
      <c r="F19" s="316">
        <f t="shared" si="1"/>
        <v>0</v>
      </c>
      <c r="G19" s="316">
        <f t="shared" si="1"/>
        <v>0</v>
      </c>
      <c r="H19" s="316">
        <f t="shared" si="1"/>
        <v>0</v>
      </c>
      <c r="I19" s="239">
        <f t="shared" si="1"/>
        <v>0</v>
      </c>
      <c r="J19" s="316">
        <f t="shared" si="1"/>
        <v>0</v>
      </c>
      <c r="K19" s="316">
        <f t="shared" si="1"/>
        <v>0</v>
      </c>
      <c r="L19" s="316">
        <f t="shared" si="1"/>
        <v>0</v>
      </c>
      <c r="M19" s="316">
        <f t="shared" si="1"/>
        <v>0</v>
      </c>
      <c r="N19" s="316">
        <f t="shared" si="1"/>
        <v>0</v>
      </c>
      <c r="O19" s="240">
        <f t="shared" si="1"/>
        <v>0</v>
      </c>
      <c r="P19" s="259">
        <f>SUM(D19:O19)</f>
        <v>0</v>
      </c>
    </row>
    <row r="20" spans="1:16" ht="12.75">
      <c r="A20" s="49"/>
      <c r="B20" s="91" t="s">
        <v>51</v>
      </c>
      <c r="C20" s="307" t="s">
        <v>288</v>
      </c>
      <c r="D20" s="209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41"/>
      <c r="P20" s="259">
        <f>SUM(D20:O20)</f>
        <v>0</v>
      </c>
    </row>
    <row r="21" spans="1:16" ht="12.75">
      <c r="A21" s="49"/>
      <c r="B21" s="91" t="s">
        <v>52</v>
      </c>
      <c r="C21" s="307" t="s">
        <v>294</v>
      </c>
      <c r="D21" s="209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41"/>
      <c r="P21" s="259">
        <f>SUM(D21:O21)</f>
        <v>0</v>
      </c>
    </row>
    <row r="22" spans="1:16" ht="12.75">
      <c r="A22" s="49"/>
      <c r="B22" s="91" t="s">
        <v>53</v>
      </c>
      <c r="C22" s="307" t="s">
        <v>289</v>
      </c>
      <c r="D22" s="209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41"/>
      <c r="P22" s="259">
        <f>SUM(D22:O22)</f>
        <v>0</v>
      </c>
    </row>
    <row r="23" spans="1:16" ht="12.75">
      <c r="A23" s="49"/>
      <c r="B23" s="91" t="s">
        <v>54</v>
      </c>
      <c r="C23" s="307" t="s">
        <v>290</v>
      </c>
      <c r="D23" s="209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41"/>
      <c r="P23" s="259">
        <f aca="true" t="shared" si="2" ref="P23:P29">SUM(D23:O23)</f>
        <v>0</v>
      </c>
    </row>
    <row r="24" spans="1:16" ht="12.75">
      <c r="A24" s="49"/>
      <c r="B24" s="91" t="s">
        <v>55</v>
      </c>
      <c r="C24" s="308" t="s">
        <v>295</v>
      </c>
      <c r="D24" s="238">
        <f>D25+D26+D27</f>
        <v>0</v>
      </c>
      <c r="E24" s="239">
        <f aca="true" t="shared" si="3" ref="E24:O24">E25+E26+E27</f>
        <v>0</v>
      </c>
      <c r="F24" s="239">
        <f t="shared" si="3"/>
        <v>0</v>
      </c>
      <c r="G24" s="239">
        <f t="shared" si="3"/>
        <v>0</v>
      </c>
      <c r="H24" s="239">
        <f t="shared" si="3"/>
        <v>0</v>
      </c>
      <c r="I24" s="239">
        <f t="shared" si="3"/>
        <v>0</v>
      </c>
      <c r="J24" s="239">
        <f t="shared" si="3"/>
        <v>0</v>
      </c>
      <c r="K24" s="239">
        <f t="shared" si="3"/>
        <v>0</v>
      </c>
      <c r="L24" s="239">
        <f t="shared" si="3"/>
        <v>0</v>
      </c>
      <c r="M24" s="239">
        <f t="shared" si="3"/>
        <v>0</v>
      </c>
      <c r="N24" s="239">
        <f t="shared" si="3"/>
        <v>0</v>
      </c>
      <c r="O24" s="240">
        <f t="shared" si="3"/>
        <v>0</v>
      </c>
      <c r="P24" s="259">
        <f t="shared" si="2"/>
        <v>0</v>
      </c>
    </row>
    <row r="25" spans="1:16" ht="12.75">
      <c r="A25" s="49"/>
      <c r="B25" s="91" t="s">
        <v>304</v>
      </c>
      <c r="C25" s="309" t="s">
        <v>296</v>
      </c>
      <c r="D25" s="209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41"/>
      <c r="P25" s="259">
        <f t="shared" si="2"/>
        <v>0</v>
      </c>
    </row>
    <row r="26" spans="1:16" ht="12.75">
      <c r="A26" s="49"/>
      <c r="B26" s="91" t="s">
        <v>305</v>
      </c>
      <c r="C26" s="309" t="s">
        <v>297</v>
      </c>
      <c r="D26" s="209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41"/>
      <c r="P26" s="259">
        <f t="shared" si="2"/>
        <v>0</v>
      </c>
    </row>
    <row r="27" spans="1:16" ht="12.75">
      <c r="A27" s="49"/>
      <c r="B27" s="91" t="s">
        <v>306</v>
      </c>
      <c r="C27" s="309" t="s">
        <v>76</v>
      </c>
      <c r="D27" s="238">
        <f>D28+D29</f>
        <v>0</v>
      </c>
      <c r="E27" s="239">
        <f aca="true" t="shared" si="4" ref="E27:O27">E28+E29</f>
        <v>0</v>
      </c>
      <c r="F27" s="239">
        <f t="shared" si="4"/>
        <v>0</v>
      </c>
      <c r="G27" s="239">
        <f t="shared" si="4"/>
        <v>0</v>
      </c>
      <c r="H27" s="239">
        <f t="shared" si="4"/>
        <v>0</v>
      </c>
      <c r="I27" s="239">
        <f t="shared" si="4"/>
        <v>0</v>
      </c>
      <c r="J27" s="239">
        <f t="shared" si="4"/>
        <v>0</v>
      </c>
      <c r="K27" s="239">
        <f t="shared" si="4"/>
        <v>0</v>
      </c>
      <c r="L27" s="239">
        <f t="shared" si="4"/>
        <v>0</v>
      </c>
      <c r="M27" s="239">
        <f t="shared" si="4"/>
        <v>0</v>
      </c>
      <c r="N27" s="239">
        <f t="shared" si="4"/>
        <v>0</v>
      </c>
      <c r="O27" s="240">
        <f t="shared" si="4"/>
        <v>0</v>
      </c>
      <c r="P27" s="259">
        <f t="shared" si="2"/>
        <v>0</v>
      </c>
    </row>
    <row r="28" spans="1:16" ht="12.75">
      <c r="A28" s="49"/>
      <c r="B28" s="91" t="s">
        <v>307</v>
      </c>
      <c r="C28" s="310" t="s">
        <v>73</v>
      </c>
      <c r="D28" s="209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41"/>
      <c r="P28" s="259">
        <f t="shared" si="2"/>
        <v>0</v>
      </c>
    </row>
    <row r="29" spans="1:16" ht="12.75">
      <c r="A29" s="49"/>
      <c r="B29" s="91" t="s">
        <v>308</v>
      </c>
      <c r="C29" s="310" t="s">
        <v>75</v>
      </c>
      <c r="D29" s="209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41"/>
      <c r="P29" s="259">
        <f t="shared" si="2"/>
        <v>0</v>
      </c>
    </row>
    <row r="30" spans="2:16" ht="12.75">
      <c r="B30" s="91" t="s">
        <v>56</v>
      </c>
      <c r="C30" s="308" t="s">
        <v>207</v>
      </c>
      <c r="D30" s="209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41"/>
      <c r="P30" s="259">
        <f>SUM(D30:O30)</f>
        <v>0</v>
      </c>
    </row>
    <row r="31" spans="2:16" ht="12.75">
      <c r="B31" s="91" t="s">
        <v>309</v>
      </c>
      <c r="C31" s="307" t="s">
        <v>215</v>
      </c>
      <c r="D31" s="209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41"/>
      <c r="P31" s="259">
        <f>SUM(D31:O31)</f>
        <v>0</v>
      </c>
    </row>
    <row r="32" spans="2:16" ht="12.75">
      <c r="B32" s="187">
        <v>3</v>
      </c>
      <c r="C32" s="60" t="s">
        <v>298</v>
      </c>
      <c r="D32" s="218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46"/>
      <c r="P32" s="120">
        <f>SUM(D32:O32)</f>
        <v>0</v>
      </c>
    </row>
    <row r="33" spans="2:16" ht="12.75">
      <c r="B33" s="235">
        <v>4</v>
      </c>
      <c r="C33" s="236" t="s">
        <v>299</v>
      </c>
      <c r="D33" s="247">
        <f aca="true" t="shared" si="5" ref="D33:O33">D19+D32</f>
        <v>0</v>
      </c>
      <c r="E33" s="248">
        <f t="shared" si="5"/>
        <v>0</v>
      </c>
      <c r="F33" s="248">
        <f t="shared" si="5"/>
        <v>0</v>
      </c>
      <c r="G33" s="248">
        <f t="shared" si="5"/>
        <v>0</v>
      </c>
      <c r="H33" s="248">
        <f t="shared" si="5"/>
        <v>0</v>
      </c>
      <c r="I33" s="248">
        <f t="shared" si="5"/>
        <v>0</v>
      </c>
      <c r="J33" s="248">
        <f t="shared" si="5"/>
        <v>0</v>
      </c>
      <c r="K33" s="248">
        <f t="shared" si="5"/>
        <v>0</v>
      </c>
      <c r="L33" s="248">
        <f t="shared" si="5"/>
        <v>0</v>
      </c>
      <c r="M33" s="248">
        <f t="shared" si="5"/>
        <v>0</v>
      </c>
      <c r="N33" s="248">
        <f t="shared" si="5"/>
        <v>0</v>
      </c>
      <c r="O33" s="249">
        <f t="shared" si="5"/>
        <v>0</v>
      </c>
      <c r="P33" s="262">
        <f>SUM(D33:O33)</f>
        <v>0</v>
      </c>
    </row>
    <row r="34" spans="2:16" ht="12.75">
      <c r="B34" s="187">
        <v>5</v>
      </c>
      <c r="C34" s="60" t="s">
        <v>221</v>
      </c>
      <c r="D34" s="151">
        <f>D13-D33</f>
        <v>0</v>
      </c>
      <c r="E34" s="152">
        <f>E13-E33</f>
        <v>0</v>
      </c>
      <c r="F34" s="152">
        <f aca="true" t="shared" si="6" ref="F34:O34">F13-F33</f>
        <v>0</v>
      </c>
      <c r="G34" s="152">
        <f t="shared" si="6"/>
        <v>0</v>
      </c>
      <c r="H34" s="152">
        <f t="shared" si="6"/>
        <v>0</v>
      </c>
      <c r="I34" s="152">
        <f t="shared" si="6"/>
        <v>0</v>
      </c>
      <c r="J34" s="152">
        <f>J13-J33</f>
        <v>0</v>
      </c>
      <c r="K34" s="152">
        <f t="shared" si="6"/>
        <v>0</v>
      </c>
      <c r="L34" s="152">
        <f t="shared" si="6"/>
        <v>0</v>
      </c>
      <c r="M34" s="152">
        <f>M13-M33</f>
        <v>0</v>
      </c>
      <c r="N34" s="152">
        <f t="shared" si="6"/>
        <v>0</v>
      </c>
      <c r="O34" s="250">
        <f t="shared" si="6"/>
        <v>0</v>
      </c>
      <c r="P34" s="120">
        <f>SUM(D34:O34)</f>
        <v>0</v>
      </c>
    </row>
    <row r="35" spans="2:16" ht="12.75">
      <c r="B35" s="188" t="s">
        <v>210</v>
      </c>
      <c r="C35" s="61" t="s">
        <v>211</v>
      </c>
      <c r="D35" s="243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261">
        <v>0</v>
      </c>
    </row>
    <row r="36" spans="2:16" ht="12.75">
      <c r="B36" s="189">
        <v>6</v>
      </c>
      <c r="C36" s="63" t="s">
        <v>208</v>
      </c>
      <c r="D36" s="148">
        <f>D37+D38+D39</f>
        <v>0</v>
      </c>
      <c r="E36" s="149">
        <f aca="true" t="shared" si="7" ref="E36:O36">E37+E38+E39</f>
        <v>0</v>
      </c>
      <c r="F36" s="149">
        <f t="shared" si="7"/>
        <v>0</v>
      </c>
      <c r="G36" s="149">
        <f t="shared" si="7"/>
        <v>0</v>
      </c>
      <c r="H36" s="149">
        <f t="shared" si="7"/>
        <v>0</v>
      </c>
      <c r="I36" s="149">
        <f t="shared" si="7"/>
        <v>0</v>
      </c>
      <c r="J36" s="149">
        <f t="shared" si="7"/>
        <v>0</v>
      </c>
      <c r="K36" s="149">
        <f t="shared" si="7"/>
        <v>0</v>
      </c>
      <c r="L36" s="149">
        <f t="shared" si="7"/>
        <v>0</v>
      </c>
      <c r="M36" s="149">
        <f t="shared" si="7"/>
        <v>0</v>
      </c>
      <c r="N36" s="149">
        <f t="shared" si="7"/>
        <v>0</v>
      </c>
      <c r="O36" s="251">
        <f t="shared" si="7"/>
        <v>0</v>
      </c>
      <c r="P36" s="115">
        <f>SUM(D36:O36)</f>
        <v>0</v>
      </c>
    </row>
    <row r="37" spans="2:16" ht="12.75">
      <c r="B37" s="186" t="s">
        <v>159</v>
      </c>
      <c r="C37" s="307" t="s">
        <v>212</v>
      </c>
      <c r="D37" s="209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41"/>
      <c r="P37" s="259">
        <f aca="true" t="shared" si="8" ref="P37:P46">SUM(D37:O37)</f>
        <v>0</v>
      </c>
    </row>
    <row r="38" spans="2:16" ht="12.75">
      <c r="B38" s="186" t="s">
        <v>160</v>
      </c>
      <c r="C38" s="307" t="s">
        <v>256</v>
      </c>
      <c r="D38" s="136">
        <f>D30</f>
        <v>0</v>
      </c>
      <c r="E38" s="137">
        <f aca="true" t="shared" si="9" ref="E38:O38">E30</f>
        <v>0</v>
      </c>
      <c r="F38" s="137">
        <f t="shared" si="9"/>
        <v>0</v>
      </c>
      <c r="G38" s="137">
        <f t="shared" si="9"/>
        <v>0</v>
      </c>
      <c r="H38" s="137">
        <f t="shared" si="9"/>
        <v>0</v>
      </c>
      <c r="I38" s="137">
        <f t="shared" si="9"/>
        <v>0</v>
      </c>
      <c r="J38" s="137">
        <f t="shared" si="9"/>
        <v>0</v>
      </c>
      <c r="K38" s="137">
        <f t="shared" si="9"/>
        <v>0</v>
      </c>
      <c r="L38" s="137">
        <f t="shared" si="9"/>
        <v>0</v>
      </c>
      <c r="M38" s="137">
        <f t="shared" si="9"/>
        <v>0</v>
      </c>
      <c r="N38" s="137">
        <f t="shared" si="9"/>
        <v>0</v>
      </c>
      <c r="O38" s="252">
        <f t="shared" si="9"/>
        <v>0</v>
      </c>
      <c r="P38" s="259">
        <f t="shared" si="8"/>
        <v>0</v>
      </c>
    </row>
    <row r="39" spans="2:16" ht="12.75">
      <c r="B39" s="190" t="s">
        <v>161</v>
      </c>
      <c r="C39" s="311" t="s">
        <v>213</v>
      </c>
      <c r="D39" s="212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53"/>
      <c r="P39" s="263">
        <f>SUM(D39:O39)</f>
        <v>0</v>
      </c>
    </row>
    <row r="40" spans="2:16" ht="12.75">
      <c r="B40" s="189">
        <v>7</v>
      </c>
      <c r="C40" s="63" t="s">
        <v>209</v>
      </c>
      <c r="D40" s="148">
        <f>D41+D42+D43-D44</f>
        <v>0</v>
      </c>
      <c r="E40" s="149">
        <f aca="true" t="shared" si="10" ref="E40:O40">E41+E42+E43-E44</f>
        <v>0</v>
      </c>
      <c r="F40" s="149">
        <f t="shared" si="10"/>
        <v>0</v>
      </c>
      <c r="G40" s="149">
        <f t="shared" si="10"/>
        <v>0</v>
      </c>
      <c r="H40" s="149">
        <f t="shared" si="10"/>
        <v>0</v>
      </c>
      <c r="I40" s="149">
        <f t="shared" si="10"/>
        <v>0</v>
      </c>
      <c r="J40" s="149">
        <f t="shared" si="10"/>
        <v>0</v>
      </c>
      <c r="K40" s="149">
        <f t="shared" si="10"/>
        <v>0</v>
      </c>
      <c r="L40" s="149">
        <f t="shared" si="10"/>
        <v>0</v>
      </c>
      <c r="M40" s="149">
        <f t="shared" si="10"/>
        <v>0</v>
      </c>
      <c r="N40" s="149">
        <f t="shared" si="10"/>
        <v>0</v>
      </c>
      <c r="O40" s="251">
        <f t="shared" si="10"/>
        <v>0</v>
      </c>
      <c r="P40" s="260">
        <f t="shared" si="8"/>
        <v>0</v>
      </c>
    </row>
    <row r="41" spans="2:16" ht="12.75">
      <c r="B41" s="186" t="s">
        <v>163</v>
      </c>
      <c r="C41" s="307" t="s">
        <v>216</v>
      </c>
      <c r="D41" s="209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41"/>
      <c r="P41" s="259">
        <f t="shared" si="8"/>
        <v>0</v>
      </c>
    </row>
    <row r="42" spans="2:16" ht="12.75">
      <c r="B42" s="186" t="s">
        <v>164</v>
      </c>
      <c r="C42" s="307" t="s">
        <v>257</v>
      </c>
      <c r="D42" s="136">
        <f>D15</f>
        <v>0</v>
      </c>
      <c r="E42" s="137">
        <f aca="true" t="shared" si="11" ref="E42:O42">E15</f>
        <v>0</v>
      </c>
      <c r="F42" s="137">
        <f t="shared" si="11"/>
        <v>0</v>
      </c>
      <c r="G42" s="137">
        <f t="shared" si="11"/>
        <v>0</v>
      </c>
      <c r="H42" s="137">
        <f t="shared" si="11"/>
        <v>0</v>
      </c>
      <c r="I42" s="137">
        <f t="shared" si="11"/>
        <v>0</v>
      </c>
      <c r="J42" s="137">
        <f t="shared" si="11"/>
        <v>0</v>
      </c>
      <c r="K42" s="137">
        <f t="shared" si="11"/>
        <v>0</v>
      </c>
      <c r="L42" s="137">
        <f t="shared" si="11"/>
        <v>0</v>
      </c>
      <c r="M42" s="137">
        <f t="shared" si="11"/>
        <v>0</v>
      </c>
      <c r="N42" s="137">
        <f t="shared" si="11"/>
        <v>0</v>
      </c>
      <c r="O42" s="252">
        <f t="shared" si="11"/>
        <v>0</v>
      </c>
      <c r="P42" s="259">
        <f>SUM(D42:O42)</f>
        <v>0</v>
      </c>
    </row>
    <row r="43" spans="2:16" ht="12.75">
      <c r="B43" s="190" t="s">
        <v>167</v>
      </c>
      <c r="C43" s="311" t="s">
        <v>217</v>
      </c>
      <c r="D43" s="212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53"/>
      <c r="P43" s="263">
        <f t="shared" si="8"/>
        <v>0</v>
      </c>
    </row>
    <row r="44" spans="2:16" ht="12.75">
      <c r="B44" s="237">
        <v>8</v>
      </c>
      <c r="C44" s="62" t="s">
        <v>300</v>
      </c>
      <c r="D44" s="266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8"/>
      <c r="P44" s="264">
        <f>SUM(D44:O44)</f>
        <v>0</v>
      </c>
    </row>
    <row r="45" spans="2:16" ht="12.75">
      <c r="B45" s="237">
        <v>9</v>
      </c>
      <c r="C45" s="236" t="s">
        <v>301</v>
      </c>
      <c r="D45" s="145">
        <f>D40+D44</f>
        <v>0</v>
      </c>
      <c r="E45" s="146">
        <f aca="true" t="shared" si="12" ref="E45:O45">E40+E44</f>
        <v>0</v>
      </c>
      <c r="F45" s="146">
        <f t="shared" si="12"/>
        <v>0</v>
      </c>
      <c r="G45" s="146">
        <f t="shared" si="12"/>
        <v>0</v>
      </c>
      <c r="H45" s="146">
        <f t="shared" si="12"/>
        <v>0</v>
      </c>
      <c r="I45" s="146">
        <f t="shared" si="12"/>
        <v>0</v>
      </c>
      <c r="J45" s="146">
        <f t="shared" si="12"/>
        <v>0</v>
      </c>
      <c r="K45" s="146">
        <f t="shared" si="12"/>
        <v>0</v>
      </c>
      <c r="L45" s="146">
        <f t="shared" si="12"/>
        <v>0</v>
      </c>
      <c r="M45" s="146">
        <f t="shared" si="12"/>
        <v>0</v>
      </c>
      <c r="N45" s="146">
        <f t="shared" si="12"/>
        <v>0</v>
      </c>
      <c r="O45" s="257">
        <f t="shared" si="12"/>
        <v>0</v>
      </c>
      <c r="P45" s="264">
        <f>SUM(D45:O45)</f>
        <v>0</v>
      </c>
    </row>
    <row r="46" spans="2:16" ht="12.75">
      <c r="B46" s="237">
        <v>10</v>
      </c>
      <c r="C46" s="62" t="s">
        <v>222</v>
      </c>
      <c r="D46" s="145">
        <f>D36-D45</f>
        <v>0</v>
      </c>
      <c r="E46" s="146">
        <f aca="true" t="shared" si="13" ref="E46:O46">E36-E45</f>
        <v>0</v>
      </c>
      <c r="F46" s="146">
        <f t="shared" si="13"/>
        <v>0</v>
      </c>
      <c r="G46" s="146">
        <f t="shared" si="13"/>
        <v>0</v>
      </c>
      <c r="H46" s="146">
        <f t="shared" si="13"/>
        <v>0</v>
      </c>
      <c r="I46" s="146">
        <f t="shared" si="13"/>
        <v>0</v>
      </c>
      <c r="J46" s="146">
        <f t="shared" si="13"/>
        <v>0</v>
      </c>
      <c r="K46" s="146">
        <f t="shared" si="13"/>
        <v>0</v>
      </c>
      <c r="L46" s="146">
        <f t="shared" si="13"/>
        <v>0</v>
      </c>
      <c r="M46" s="146">
        <f t="shared" si="13"/>
        <v>0</v>
      </c>
      <c r="N46" s="146">
        <f t="shared" si="13"/>
        <v>0</v>
      </c>
      <c r="O46" s="257">
        <f t="shared" si="13"/>
        <v>0</v>
      </c>
      <c r="P46" s="264">
        <f t="shared" si="8"/>
        <v>0</v>
      </c>
    </row>
    <row r="47" spans="2:16" ht="12.75">
      <c r="B47" s="187" t="s">
        <v>218</v>
      </c>
      <c r="C47" s="60" t="s">
        <v>97</v>
      </c>
      <c r="D47" s="11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254"/>
      <c r="P47" s="120"/>
    </row>
    <row r="48" spans="2:16" ht="12.75">
      <c r="B48" s="91">
        <v>11</v>
      </c>
      <c r="C48" s="58" t="s">
        <v>208</v>
      </c>
      <c r="D48" s="139">
        <f>D49+D51+D50</f>
        <v>0</v>
      </c>
      <c r="E48" s="107">
        <f aca="true" t="shared" si="14" ref="E48:O48">E49+E51+E50</f>
        <v>0</v>
      </c>
      <c r="F48" s="318">
        <f t="shared" si="14"/>
        <v>0</v>
      </c>
      <c r="G48" s="318">
        <f t="shared" si="14"/>
        <v>0</v>
      </c>
      <c r="H48" s="318">
        <f t="shared" si="14"/>
        <v>0</v>
      </c>
      <c r="I48" s="140">
        <f t="shared" si="14"/>
        <v>0</v>
      </c>
      <c r="J48" s="107">
        <f t="shared" si="14"/>
        <v>0</v>
      </c>
      <c r="K48" s="140">
        <f t="shared" si="14"/>
        <v>0</v>
      </c>
      <c r="L48" s="107">
        <f t="shared" si="14"/>
        <v>0</v>
      </c>
      <c r="M48" s="140">
        <f t="shared" si="14"/>
        <v>0</v>
      </c>
      <c r="N48" s="107">
        <f t="shared" si="14"/>
        <v>0</v>
      </c>
      <c r="O48" s="318">
        <f t="shared" si="14"/>
        <v>0</v>
      </c>
      <c r="P48" s="319">
        <f aca="true" t="shared" si="15" ref="P48:P58">SUM(D48:O48)</f>
        <v>0</v>
      </c>
    </row>
    <row r="49" spans="2:16" ht="12.75">
      <c r="B49" s="91" t="s">
        <v>310</v>
      </c>
      <c r="C49" s="307" t="s">
        <v>183</v>
      </c>
      <c r="D49" s="136">
        <f aca="true" t="shared" si="16" ref="D49:O49">D37+D14</f>
        <v>0</v>
      </c>
      <c r="E49" s="137">
        <f t="shared" si="16"/>
        <v>0</v>
      </c>
      <c r="F49" s="137">
        <f t="shared" si="16"/>
        <v>0</v>
      </c>
      <c r="G49" s="137">
        <f t="shared" si="16"/>
        <v>0</v>
      </c>
      <c r="H49" s="137">
        <f t="shared" si="16"/>
        <v>0</v>
      </c>
      <c r="I49" s="137">
        <f t="shared" si="16"/>
        <v>0</v>
      </c>
      <c r="J49" s="137">
        <f t="shared" si="16"/>
        <v>0</v>
      </c>
      <c r="K49" s="137">
        <f t="shared" si="16"/>
        <v>0</v>
      </c>
      <c r="L49" s="137">
        <f t="shared" si="16"/>
        <v>0</v>
      </c>
      <c r="M49" s="137">
        <f t="shared" si="16"/>
        <v>0</v>
      </c>
      <c r="N49" s="137">
        <f t="shared" si="16"/>
        <v>0</v>
      </c>
      <c r="O49" s="252">
        <f t="shared" si="16"/>
        <v>0</v>
      </c>
      <c r="P49" s="259">
        <f t="shared" si="15"/>
        <v>0</v>
      </c>
    </row>
    <row r="50" spans="2:16" ht="12.75">
      <c r="B50" s="91" t="s">
        <v>311</v>
      </c>
      <c r="C50" s="307" t="s">
        <v>293</v>
      </c>
      <c r="D50" s="136">
        <f>D16</f>
        <v>0</v>
      </c>
      <c r="E50" s="137">
        <f aca="true" t="shared" si="17" ref="E50:O50">E16</f>
        <v>0</v>
      </c>
      <c r="F50" s="320">
        <f t="shared" si="17"/>
        <v>0</v>
      </c>
      <c r="G50" s="137">
        <f t="shared" si="17"/>
        <v>0</v>
      </c>
      <c r="H50" s="320">
        <f t="shared" si="17"/>
        <v>0</v>
      </c>
      <c r="I50" s="321">
        <f t="shared" si="17"/>
        <v>0</v>
      </c>
      <c r="J50" s="137">
        <f t="shared" si="17"/>
        <v>0</v>
      </c>
      <c r="K50" s="320">
        <f t="shared" si="17"/>
        <v>0</v>
      </c>
      <c r="L50" s="321">
        <f t="shared" si="17"/>
        <v>0</v>
      </c>
      <c r="M50" s="137">
        <f t="shared" si="17"/>
        <v>0</v>
      </c>
      <c r="N50" s="320">
        <f t="shared" si="17"/>
        <v>0</v>
      </c>
      <c r="O50" s="321">
        <f t="shared" si="17"/>
        <v>0</v>
      </c>
      <c r="P50" s="317">
        <f t="shared" si="15"/>
        <v>0</v>
      </c>
    </row>
    <row r="51" spans="2:16" ht="12.75">
      <c r="B51" s="93" t="s">
        <v>312</v>
      </c>
      <c r="C51" s="311" t="s">
        <v>219</v>
      </c>
      <c r="D51" s="142">
        <f aca="true" t="shared" si="18" ref="D51:O51">D39+D17</f>
        <v>0</v>
      </c>
      <c r="E51" s="143">
        <f t="shared" si="18"/>
        <v>0</v>
      </c>
      <c r="F51" s="143">
        <f t="shared" si="18"/>
        <v>0</v>
      </c>
      <c r="G51" s="143">
        <f t="shared" si="18"/>
        <v>0</v>
      </c>
      <c r="H51" s="143">
        <f t="shared" si="18"/>
        <v>0</v>
      </c>
      <c r="I51" s="143">
        <f t="shared" si="18"/>
        <v>0</v>
      </c>
      <c r="J51" s="143">
        <f t="shared" si="18"/>
        <v>0</v>
      </c>
      <c r="K51" s="143">
        <f t="shared" si="18"/>
        <v>0</v>
      </c>
      <c r="L51" s="143">
        <f t="shared" si="18"/>
        <v>0</v>
      </c>
      <c r="M51" s="143">
        <f t="shared" si="18"/>
        <v>0</v>
      </c>
      <c r="N51" s="143">
        <f t="shared" si="18"/>
        <v>0</v>
      </c>
      <c r="O51" s="255">
        <f t="shared" si="18"/>
        <v>0</v>
      </c>
      <c r="P51" s="263">
        <f t="shared" si="15"/>
        <v>0</v>
      </c>
    </row>
    <row r="52" spans="2:16" ht="12.75">
      <c r="B52" s="189">
        <v>12</v>
      </c>
      <c r="C52" s="63" t="s">
        <v>209</v>
      </c>
      <c r="D52" s="148">
        <f>D53+D54+D55</f>
        <v>0</v>
      </c>
      <c r="E52" s="149">
        <f aca="true" t="shared" si="19" ref="E52:O52">E53+E54+E55</f>
        <v>0</v>
      </c>
      <c r="F52" s="149">
        <f t="shared" si="19"/>
        <v>0</v>
      </c>
      <c r="G52" s="149">
        <f t="shared" si="19"/>
        <v>0</v>
      </c>
      <c r="H52" s="149">
        <f t="shared" si="19"/>
        <v>0</v>
      </c>
      <c r="I52" s="149">
        <f t="shared" si="19"/>
        <v>0</v>
      </c>
      <c r="J52" s="149">
        <f t="shared" si="19"/>
        <v>0</v>
      </c>
      <c r="K52" s="149">
        <f t="shared" si="19"/>
        <v>0</v>
      </c>
      <c r="L52" s="149">
        <f t="shared" si="19"/>
        <v>0</v>
      </c>
      <c r="M52" s="149">
        <f t="shared" si="19"/>
        <v>0</v>
      </c>
      <c r="N52" s="149">
        <f t="shared" si="19"/>
        <v>0</v>
      </c>
      <c r="O52" s="251">
        <f t="shared" si="19"/>
        <v>0</v>
      </c>
      <c r="P52" s="260">
        <f t="shared" si="15"/>
        <v>0</v>
      </c>
    </row>
    <row r="53" spans="2:16" ht="12.75">
      <c r="B53" s="91" t="s">
        <v>313</v>
      </c>
      <c r="C53" s="307" t="s">
        <v>287</v>
      </c>
      <c r="D53" s="136">
        <f>D20+D21+D24+D41-D44</f>
        <v>0</v>
      </c>
      <c r="E53" s="137">
        <f aca="true" t="shared" si="20" ref="E53:O53">E20+E21+E24+E41-E44</f>
        <v>0</v>
      </c>
      <c r="F53" s="137">
        <f t="shared" si="20"/>
        <v>0</v>
      </c>
      <c r="G53" s="137">
        <f t="shared" si="20"/>
        <v>0</v>
      </c>
      <c r="H53" s="137">
        <f t="shared" si="20"/>
        <v>0</v>
      </c>
      <c r="I53" s="137">
        <f t="shared" si="20"/>
        <v>0</v>
      </c>
      <c r="J53" s="137">
        <f t="shared" si="20"/>
        <v>0</v>
      </c>
      <c r="K53" s="137">
        <f t="shared" si="20"/>
        <v>0</v>
      </c>
      <c r="L53" s="137">
        <f t="shared" si="20"/>
        <v>0</v>
      </c>
      <c r="M53" s="137">
        <f t="shared" si="20"/>
        <v>0</v>
      </c>
      <c r="N53" s="137">
        <f t="shared" si="20"/>
        <v>0</v>
      </c>
      <c r="O53" s="252">
        <f t="shared" si="20"/>
        <v>0</v>
      </c>
      <c r="P53" s="259">
        <f t="shared" si="15"/>
        <v>0</v>
      </c>
    </row>
    <row r="54" spans="2:16" ht="12.75">
      <c r="B54" s="91" t="s">
        <v>314</v>
      </c>
      <c r="C54" s="307" t="s">
        <v>291</v>
      </c>
      <c r="D54" s="136">
        <f>D22+D23</f>
        <v>0</v>
      </c>
      <c r="E54" s="137">
        <f aca="true" t="shared" si="21" ref="E54:O54">E22+E23</f>
        <v>0</v>
      </c>
      <c r="F54" s="137">
        <f t="shared" si="21"/>
        <v>0</v>
      </c>
      <c r="G54" s="137">
        <f t="shared" si="21"/>
        <v>0</v>
      </c>
      <c r="H54" s="137">
        <f t="shared" si="21"/>
        <v>0</v>
      </c>
      <c r="I54" s="137">
        <f t="shared" si="21"/>
        <v>0</v>
      </c>
      <c r="J54" s="137">
        <f t="shared" si="21"/>
        <v>0</v>
      </c>
      <c r="K54" s="137">
        <f t="shared" si="21"/>
        <v>0</v>
      </c>
      <c r="L54" s="137">
        <f t="shared" si="21"/>
        <v>0</v>
      </c>
      <c r="M54" s="137">
        <f t="shared" si="21"/>
        <v>0</v>
      </c>
      <c r="N54" s="137">
        <f t="shared" si="21"/>
        <v>0</v>
      </c>
      <c r="O54" s="252">
        <f t="shared" si="21"/>
        <v>0</v>
      </c>
      <c r="P54" s="259">
        <f t="shared" si="15"/>
        <v>0</v>
      </c>
    </row>
    <row r="55" spans="2:16" ht="12.75">
      <c r="B55" s="93" t="s">
        <v>315</v>
      </c>
      <c r="C55" s="311" t="s">
        <v>220</v>
      </c>
      <c r="D55" s="142">
        <f aca="true" t="shared" si="22" ref="D55:O55">D31+D43</f>
        <v>0</v>
      </c>
      <c r="E55" s="143">
        <f t="shared" si="22"/>
        <v>0</v>
      </c>
      <c r="F55" s="143">
        <f t="shared" si="22"/>
        <v>0</v>
      </c>
      <c r="G55" s="143">
        <f t="shared" si="22"/>
        <v>0</v>
      </c>
      <c r="H55" s="143">
        <f t="shared" si="22"/>
        <v>0</v>
      </c>
      <c r="I55" s="143">
        <f t="shared" si="22"/>
        <v>0</v>
      </c>
      <c r="J55" s="143">
        <f t="shared" si="22"/>
        <v>0</v>
      </c>
      <c r="K55" s="143">
        <f t="shared" si="22"/>
        <v>0</v>
      </c>
      <c r="L55" s="143">
        <f t="shared" si="22"/>
        <v>0</v>
      </c>
      <c r="M55" s="143">
        <f t="shared" si="22"/>
        <v>0</v>
      </c>
      <c r="N55" s="143">
        <f t="shared" si="22"/>
        <v>0</v>
      </c>
      <c r="O55" s="255">
        <f t="shared" si="22"/>
        <v>0</v>
      </c>
      <c r="P55" s="263">
        <f t="shared" si="15"/>
        <v>0</v>
      </c>
    </row>
    <row r="56" spans="2:16" ht="12.75">
      <c r="B56" s="237">
        <v>13</v>
      </c>
      <c r="C56" s="62" t="s">
        <v>316</v>
      </c>
      <c r="D56" s="153">
        <f aca="true" t="shared" si="23" ref="D56:O56">D44+D32</f>
        <v>0</v>
      </c>
      <c r="E56" s="154">
        <f t="shared" si="23"/>
        <v>0</v>
      </c>
      <c r="F56" s="154">
        <f t="shared" si="23"/>
        <v>0</v>
      </c>
      <c r="G56" s="154">
        <f t="shared" si="23"/>
        <v>0</v>
      </c>
      <c r="H56" s="154">
        <f t="shared" si="23"/>
        <v>0</v>
      </c>
      <c r="I56" s="154">
        <f t="shared" si="23"/>
        <v>0</v>
      </c>
      <c r="J56" s="154">
        <f t="shared" si="23"/>
        <v>0</v>
      </c>
      <c r="K56" s="154">
        <f t="shared" si="23"/>
        <v>0</v>
      </c>
      <c r="L56" s="154">
        <f t="shared" si="23"/>
        <v>0</v>
      </c>
      <c r="M56" s="154">
        <f t="shared" si="23"/>
        <v>0</v>
      </c>
      <c r="N56" s="154">
        <f t="shared" si="23"/>
        <v>0</v>
      </c>
      <c r="O56" s="256">
        <f t="shared" si="23"/>
        <v>0</v>
      </c>
      <c r="P56" s="264">
        <f t="shared" si="15"/>
        <v>0</v>
      </c>
    </row>
    <row r="57" spans="2:16" ht="12.75">
      <c r="B57" s="187">
        <v>14</v>
      </c>
      <c r="C57" s="60" t="s">
        <v>302</v>
      </c>
      <c r="D57" s="145">
        <f>D56+D52</f>
        <v>0</v>
      </c>
      <c r="E57" s="146">
        <f>E56+E52</f>
        <v>0</v>
      </c>
      <c r="F57" s="146">
        <f aca="true" t="shared" si="24" ref="F57:O57">F56+F52</f>
        <v>0</v>
      </c>
      <c r="G57" s="146">
        <f t="shared" si="24"/>
        <v>0</v>
      </c>
      <c r="H57" s="146">
        <f t="shared" si="24"/>
        <v>0</v>
      </c>
      <c r="I57" s="146">
        <f t="shared" si="24"/>
        <v>0</v>
      </c>
      <c r="J57" s="146">
        <f>J56+J52</f>
        <v>0</v>
      </c>
      <c r="K57" s="146">
        <f t="shared" si="24"/>
        <v>0</v>
      </c>
      <c r="L57" s="146">
        <f t="shared" si="24"/>
        <v>0</v>
      </c>
      <c r="M57" s="146">
        <f>M56+M52</f>
        <v>0</v>
      </c>
      <c r="N57" s="146">
        <f t="shared" si="24"/>
        <v>0</v>
      </c>
      <c r="O57" s="257">
        <f t="shared" si="24"/>
        <v>0</v>
      </c>
      <c r="P57" s="120">
        <f t="shared" si="15"/>
        <v>0</v>
      </c>
    </row>
    <row r="58" spans="2:16" ht="13.5" thickBot="1">
      <c r="B58" s="191">
        <v>15</v>
      </c>
      <c r="C58" s="161" t="s">
        <v>223</v>
      </c>
      <c r="D58" s="158">
        <f>D48-D57</f>
        <v>0</v>
      </c>
      <c r="E58" s="159">
        <f>E48-E57</f>
        <v>0</v>
      </c>
      <c r="F58" s="159">
        <f aca="true" t="shared" si="25" ref="F58:O58">F48-F57</f>
        <v>0</v>
      </c>
      <c r="G58" s="159">
        <f t="shared" si="25"/>
        <v>0</v>
      </c>
      <c r="H58" s="159">
        <f t="shared" si="25"/>
        <v>0</v>
      </c>
      <c r="I58" s="159">
        <f t="shared" si="25"/>
        <v>0</v>
      </c>
      <c r="J58" s="159">
        <f>J48-J57</f>
        <v>0</v>
      </c>
      <c r="K58" s="159">
        <f t="shared" si="25"/>
        <v>0</v>
      </c>
      <c r="L58" s="159">
        <f t="shared" si="25"/>
        <v>0</v>
      </c>
      <c r="M58" s="159">
        <f>M48-M57</f>
        <v>0</v>
      </c>
      <c r="N58" s="159">
        <f t="shared" si="25"/>
        <v>0</v>
      </c>
      <c r="O58" s="258">
        <f t="shared" si="25"/>
        <v>0</v>
      </c>
      <c r="P58" s="265">
        <f t="shared" si="15"/>
        <v>0</v>
      </c>
    </row>
    <row r="59" spans="2:16" ht="13.5" thickTop="1">
      <c r="B59" s="499"/>
      <c r="C59" s="500"/>
      <c r="D59" s="500"/>
      <c r="E59" s="500"/>
      <c r="F59" s="500"/>
      <c r="G59" s="500"/>
      <c r="H59" s="500"/>
      <c r="I59" s="500"/>
      <c r="J59" s="500"/>
      <c r="K59" s="500"/>
      <c r="L59" s="500"/>
      <c r="M59" s="500"/>
      <c r="N59" s="500"/>
      <c r="O59" s="500"/>
      <c r="P59" s="501"/>
    </row>
    <row r="60" spans="2:16" ht="12.75">
      <c r="B60" s="496" t="s">
        <v>269</v>
      </c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  <c r="N60" s="497"/>
      <c r="O60" s="497"/>
      <c r="P60" s="498"/>
    </row>
    <row r="61" spans="2:16" ht="12.75">
      <c r="B61" s="187">
        <v>16</v>
      </c>
      <c r="C61" s="413" t="s">
        <v>370</v>
      </c>
      <c r="D61" s="414"/>
      <c r="E61" s="415"/>
      <c r="F61" s="415"/>
      <c r="G61" s="415"/>
      <c r="H61" s="415"/>
      <c r="I61" s="415"/>
      <c r="J61" s="415"/>
      <c r="K61" s="415"/>
      <c r="L61" s="415"/>
      <c r="M61" s="415"/>
      <c r="N61" s="415"/>
      <c r="O61" s="416"/>
      <c r="P61" s="417">
        <f>SUM(D61:O61)</f>
        <v>0</v>
      </c>
    </row>
    <row r="62" spans="2:16" ht="12.75">
      <c r="B62" s="187">
        <v>17</v>
      </c>
      <c r="C62" s="406" t="s">
        <v>371</v>
      </c>
      <c r="D62" s="414"/>
      <c r="E62" s="415"/>
      <c r="F62" s="415"/>
      <c r="G62" s="415"/>
      <c r="H62" s="415"/>
      <c r="I62" s="415"/>
      <c r="J62" s="415"/>
      <c r="K62" s="415"/>
      <c r="L62" s="415"/>
      <c r="M62" s="415"/>
      <c r="N62" s="415"/>
      <c r="O62" s="416"/>
      <c r="P62" s="417">
        <f>SUM(D62:O62)</f>
        <v>0</v>
      </c>
    </row>
    <row r="63" spans="2:16" ht="12.75">
      <c r="B63" s="187">
        <v>18</v>
      </c>
      <c r="C63" s="406" t="s">
        <v>372</v>
      </c>
      <c r="D63" s="414"/>
      <c r="E63" s="415"/>
      <c r="F63" s="415"/>
      <c r="G63" s="415"/>
      <c r="H63" s="415"/>
      <c r="I63" s="415"/>
      <c r="J63" s="415"/>
      <c r="K63" s="415"/>
      <c r="L63" s="415"/>
      <c r="M63" s="415"/>
      <c r="N63" s="415"/>
      <c r="O63" s="416"/>
      <c r="P63" s="417">
        <f>SUM(D63:O63)</f>
        <v>0</v>
      </c>
    </row>
    <row r="64" spans="2:16" ht="13.5" thickBot="1">
      <c r="B64" s="191">
        <v>19</v>
      </c>
      <c r="C64" s="418" t="s">
        <v>373</v>
      </c>
      <c r="D64" s="414"/>
      <c r="E64" s="415"/>
      <c r="F64" s="415"/>
      <c r="G64" s="415"/>
      <c r="H64" s="415"/>
      <c r="I64" s="415"/>
      <c r="J64" s="415"/>
      <c r="K64" s="415"/>
      <c r="L64" s="415"/>
      <c r="M64" s="415"/>
      <c r="N64" s="415"/>
      <c r="O64" s="416"/>
      <c r="P64" s="417">
        <f>SUM(D64:O64)</f>
        <v>0</v>
      </c>
    </row>
    <row r="65" spans="2:16" ht="13.5" thickTop="1">
      <c r="B65" s="499"/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00"/>
      <c r="O65" s="500"/>
      <c r="P65" s="501"/>
    </row>
    <row r="66" spans="2:16" ht="12.75">
      <c r="B66" s="496" t="s">
        <v>271</v>
      </c>
      <c r="C66" s="497"/>
      <c r="D66" s="497"/>
      <c r="E66" s="497"/>
      <c r="F66" s="497"/>
      <c r="G66" s="497"/>
      <c r="H66" s="497"/>
      <c r="I66" s="497"/>
      <c r="J66" s="497"/>
      <c r="K66" s="497"/>
      <c r="L66" s="497"/>
      <c r="M66" s="497"/>
      <c r="N66" s="497"/>
      <c r="O66" s="497"/>
      <c r="P66" s="498"/>
    </row>
    <row r="67" spans="2:16" ht="12.75">
      <c r="B67" s="92">
        <v>20</v>
      </c>
      <c r="C67" s="312" t="s">
        <v>303</v>
      </c>
      <c r="D67" s="32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23"/>
    </row>
    <row r="68" spans="2:16" ht="12.75">
      <c r="B68" s="419" t="s">
        <v>273</v>
      </c>
      <c r="C68" s="313" t="str">
        <f>C12</f>
        <v>УЛАЗ У ПРЕНОСНИ СИСТЕМ - без КиМ</v>
      </c>
      <c r="D68" s="148">
        <f>D13</f>
        <v>0</v>
      </c>
      <c r="E68" s="149">
        <f aca="true" t="shared" si="26" ref="E68:P68">E13</f>
        <v>0</v>
      </c>
      <c r="F68" s="149">
        <f t="shared" si="26"/>
        <v>0</v>
      </c>
      <c r="G68" s="149">
        <f t="shared" si="26"/>
        <v>0</v>
      </c>
      <c r="H68" s="149">
        <f t="shared" si="26"/>
        <v>0</v>
      </c>
      <c r="I68" s="149">
        <f t="shared" si="26"/>
        <v>0</v>
      </c>
      <c r="J68" s="149">
        <f t="shared" si="26"/>
        <v>0</v>
      </c>
      <c r="K68" s="149">
        <f t="shared" si="26"/>
        <v>0</v>
      </c>
      <c r="L68" s="149">
        <f t="shared" si="26"/>
        <v>0</v>
      </c>
      <c r="M68" s="149">
        <f t="shared" si="26"/>
        <v>0</v>
      </c>
      <c r="N68" s="149">
        <f t="shared" si="26"/>
        <v>0</v>
      </c>
      <c r="O68" s="251">
        <f t="shared" si="26"/>
        <v>0</v>
      </c>
      <c r="P68" s="260">
        <f t="shared" si="26"/>
        <v>0</v>
      </c>
    </row>
    <row r="69" spans="2:16" ht="12.75">
      <c r="B69" s="419" t="s">
        <v>275</v>
      </c>
      <c r="C69" s="313" t="str">
        <f>C32</f>
        <v>ЕМС АД - Губици у преносној мрежи без КиМ</v>
      </c>
      <c r="D69" s="148">
        <f>D32</f>
        <v>0</v>
      </c>
      <c r="E69" s="149">
        <f aca="true" t="shared" si="27" ref="E69:P69">E32</f>
        <v>0</v>
      </c>
      <c r="F69" s="149">
        <f t="shared" si="27"/>
        <v>0</v>
      </c>
      <c r="G69" s="149">
        <f t="shared" si="27"/>
        <v>0</v>
      </c>
      <c r="H69" s="149">
        <f t="shared" si="27"/>
        <v>0</v>
      </c>
      <c r="I69" s="149">
        <f t="shared" si="27"/>
        <v>0</v>
      </c>
      <c r="J69" s="149">
        <f t="shared" si="27"/>
        <v>0</v>
      </c>
      <c r="K69" s="149">
        <f t="shared" si="27"/>
        <v>0</v>
      </c>
      <c r="L69" s="149">
        <f t="shared" si="27"/>
        <v>0</v>
      </c>
      <c r="M69" s="149">
        <f t="shared" si="27"/>
        <v>0</v>
      </c>
      <c r="N69" s="149">
        <f t="shared" si="27"/>
        <v>0</v>
      </c>
      <c r="O69" s="251">
        <f t="shared" si="27"/>
        <v>0</v>
      </c>
      <c r="P69" s="260">
        <f t="shared" si="27"/>
        <v>0</v>
      </c>
    </row>
    <row r="70" spans="2:16" ht="12.75">
      <c r="B70" s="419" t="s">
        <v>276</v>
      </c>
      <c r="C70" s="313" t="str">
        <f>CONCATENATE(C69," (у %)")</f>
        <v>ЕМС АД - Губици у преносној мрежи без КиМ (у %)</v>
      </c>
      <c r="D70" s="302">
        <f>IF(D68=0,0,D69/D68*100)</f>
        <v>0</v>
      </c>
      <c r="E70" s="303">
        <f aca="true" t="shared" si="28" ref="E70:P70">IF(E68=0,0,E69/E68*100)</f>
        <v>0</v>
      </c>
      <c r="F70" s="303">
        <f t="shared" si="28"/>
        <v>0</v>
      </c>
      <c r="G70" s="303">
        <f t="shared" si="28"/>
        <v>0</v>
      </c>
      <c r="H70" s="303">
        <f t="shared" si="28"/>
        <v>0</v>
      </c>
      <c r="I70" s="303">
        <f t="shared" si="28"/>
        <v>0</v>
      </c>
      <c r="J70" s="303">
        <f t="shared" si="28"/>
        <v>0</v>
      </c>
      <c r="K70" s="303">
        <f t="shared" si="28"/>
        <v>0</v>
      </c>
      <c r="L70" s="303">
        <f t="shared" si="28"/>
        <v>0</v>
      </c>
      <c r="M70" s="303">
        <f t="shared" si="28"/>
        <v>0</v>
      </c>
      <c r="N70" s="303">
        <f t="shared" si="28"/>
        <v>0</v>
      </c>
      <c r="O70" s="304">
        <f t="shared" si="28"/>
        <v>0</v>
      </c>
      <c r="P70" s="305">
        <f t="shared" si="28"/>
        <v>0</v>
      </c>
    </row>
    <row r="71" spans="2:16" ht="12.75">
      <c r="B71" s="92" t="s">
        <v>336</v>
      </c>
      <c r="C71" s="312" t="s">
        <v>272</v>
      </c>
      <c r="D71" s="324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3"/>
    </row>
    <row r="72" spans="2:16" ht="12.75">
      <c r="B72" s="419" t="s">
        <v>374</v>
      </c>
      <c r="C72" s="313" t="s">
        <v>274</v>
      </c>
      <c r="D72" s="148">
        <f>D48</f>
        <v>0</v>
      </c>
      <c r="E72" s="149">
        <f aca="true" t="shared" si="29" ref="E72:P72">E48</f>
        <v>0</v>
      </c>
      <c r="F72" s="149">
        <f t="shared" si="29"/>
        <v>0</v>
      </c>
      <c r="G72" s="149">
        <f t="shared" si="29"/>
        <v>0</v>
      </c>
      <c r="H72" s="149">
        <f t="shared" si="29"/>
        <v>0</v>
      </c>
      <c r="I72" s="149">
        <f t="shared" si="29"/>
        <v>0</v>
      </c>
      <c r="J72" s="149">
        <f t="shared" si="29"/>
        <v>0</v>
      </c>
      <c r="K72" s="149">
        <f t="shared" si="29"/>
        <v>0</v>
      </c>
      <c r="L72" s="149">
        <f t="shared" si="29"/>
        <v>0</v>
      </c>
      <c r="M72" s="149">
        <f t="shared" si="29"/>
        <v>0</v>
      </c>
      <c r="N72" s="149">
        <f t="shared" si="29"/>
        <v>0</v>
      </c>
      <c r="O72" s="251">
        <f t="shared" si="29"/>
        <v>0</v>
      </c>
      <c r="P72" s="260">
        <f t="shared" si="29"/>
        <v>0</v>
      </c>
    </row>
    <row r="73" spans="2:16" ht="12.75">
      <c r="B73" s="91" t="s">
        <v>375</v>
      </c>
      <c r="C73" s="307" t="str">
        <f>C56</f>
        <v>ЕМС АД - Губици у преносној мрежи</v>
      </c>
      <c r="D73" s="326">
        <f>IF(D44=0,0,D56)</f>
        <v>0</v>
      </c>
      <c r="E73" s="321">
        <f aca="true" t="shared" si="30" ref="E73:P73">IF(E44=0,0,E56)</f>
        <v>0</v>
      </c>
      <c r="F73" s="321">
        <f t="shared" si="30"/>
        <v>0</v>
      </c>
      <c r="G73" s="321">
        <f t="shared" si="30"/>
        <v>0</v>
      </c>
      <c r="H73" s="321">
        <f t="shared" si="30"/>
        <v>0</v>
      </c>
      <c r="I73" s="137">
        <f t="shared" si="30"/>
        <v>0</v>
      </c>
      <c r="J73" s="320">
        <f t="shared" si="30"/>
        <v>0</v>
      </c>
      <c r="K73" s="137">
        <f t="shared" si="30"/>
        <v>0</v>
      </c>
      <c r="L73" s="137">
        <f t="shared" si="30"/>
        <v>0</v>
      </c>
      <c r="M73" s="137">
        <f t="shared" si="30"/>
        <v>0</v>
      </c>
      <c r="N73" s="320">
        <f t="shared" si="30"/>
        <v>0</v>
      </c>
      <c r="O73" s="252">
        <f t="shared" si="30"/>
        <v>0</v>
      </c>
      <c r="P73" s="437">
        <f t="shared" si="30"/>
        <v>0</v>
      </c>
    </row>
    <row r="74" spans="2:17" ht="13.5" thickBot="1">
      <c r="B74" s="420" t="s">
        <v>376</v>
      </c>
      <c r="C74" s="314" t="str">
        <f>CONCATENATE(C73," (у %)")</f>
        <v>ЕМС АД - Губици у преносној мрежи (у %)</v>
      </c>
      <c r="D74" s="327">
        <f>IF(OR(D72=0,D44=0),0,D73/D72*100)</f>
        <v>0</v>
      </c>
      <c r="E74" s="328">
        <f aca="true" t="shared" si="31" ref="E74:P74">IF(OR(E72=0,E44=0),0,E73/E72*100)</f>
        <v>0</v>
      </c>
      <c r="F74" s="306">
        <f t="shared" si="31"/>
        <v>0</v>
      </c>
      <c r="G74" s="306">
        <f t="shared" si="31"/>
        <v>0</v>
      </c>
      <c r="H74" s="329">
        <f t="shared" si="31"/>
        <v>0</v>
      </c>
      <c r="I74" s="306">
        <f t="shared" si="31"/>
        <v>0</v>
      </c>
      <c r="J74" s="329">
        <f t="shared" si="31"/>
        <v>0</v>
      </c>
      <c r="K74" s="328">
        <f t="shared" si="31"/>
        <v>0</v>
      </c>
      <c r="L74" s="328">
        <f t="shared" si="31"/>
        <v>0</v>
      </c>
      <c r="M74" s="306">
        <f t="shared" si="31"/>
        <v>0</v>
      </c>
      <c r="N74" s="306">
        <f t="shared" si="31"/>
        <v>0</v>
      </c>
      <c r="O74" s="330">
        <f t="shared" si="31"/>
        <v>0</v>
      </c>
      <c r="P74" s="327">
        <f t="shared" si="31"/>
        <v>0</v>
      </c>
      <c r="Q74" s="436"/>
    </row>
    <row r="75" ht="13.5" thickTop="1"/>
  </sheetData>
  <sheetProtection/>
  <mergeCells count="8">
    <mergeCell ref="B60:P60"/>
    <mergeCell ref="B65:P65"/>
    <mergeCell ref="B66:P66"/>
    <mergeCell ref="B7:P7"/>
    <mergeCell ref="B59:P59"/>
    <mergeCell ref="E9:G9"/>
    <mergeCell ref="C10:C11"/>
    <mergeCell ref="D10:O10"/>
  </mergeCells>
  <printOptions horizontalCentered="1"/>
  <pageMargins left="0.1" right="0.1" top="0.38" bottom="0.44" header="0.23" footer="0.25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50" customWidth="1"/>
    <col min="2" max="2" width="5.421875" style="64" customWidth="1"/>
    <col min="3" max="3" width="48.28125" style="50" customWidth="1"/>
    <col min="4" max="15" width="6.7109375" style="50" customWidth="1"/>
    <col min="16" max="16" width="9.7109375" style="65" customWidth="1"/>
    <col min="17" max="16384" width="9.140625" style="50" customWidth="1"/>
  </cols>
  <sheetData>
    <row r="1" spans="1:16" ht="12.75">
      <c r="A1" s="15" t="s">
        <v>61</v>
      </c>
      <c r="B1" s="16"/>
      <c r="C1" s="15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2.75">
      <c r="A2" s="15"/>
      <c r="B2" s="16"/>
      <c r="C2" s="1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2.75">
      <c r="A3" s="20"/>
      <c r="B3" s="17" t="str">
        <f>CONCATENATE('Poc.strana'!A22," ",'Poc.strana'!C22)</f>
        <v>Назив енергетског субјекта: 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2.75">
      <c r="A4" s="20"/>
      <c r="B4" s="17" t="str">
        <f>CONCATENATE('Poc.strana'!A35," ",'Poc.strana'!C35)</f>
        <v>Датум обраде: 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75">
      <c r="A5" s="20"/>
      <c r="B5" s="1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20"/>
      <c r="B6" s="18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.75">
      <c r="A7" s="20"/>
      <c r="B7" s="502" t="str">
        <f>CONCATENATE("Табела ЕТ-3-5.2 РЕАЛИЗАЦИЈА/ПЛАН ПРЕУЗИМАЊА И ИСПОРУКЕ ЕЛЕКТРИЧНЕ ЕНЕРГИЈЕ ЗА"," ",'Poc.strana'!C25-1,". ГОДИНУ")</f>
        <v>Табела ЕТ-3-5.2 РЕАЛИЗАЦИЈА/ПЛАН ПРЕУЗИМАЊА И ИСПОРУКЕ ЕЛЕКТРИЧНЕ ЕНЕРГИЈЕ ЗА 2022. ГОДИНУ</v>
      </c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</row>
    <row r="8" spans="1:16" ht="13.5" thickBot="1">
      <c r="A8" s="20"/>
      <c r="B8" s="1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4.25" thickBot="1" thickTop="1">
      <c r="A9" s="20"/>
      <c r="B9" s="202"/>
      <c r="C9" s="162" t="s">
        <v>177</v>
      </c>
      <c r="D9" s="203"/>
      <c r="E9" s="503"/>
      <c r="F9" s="503"/>
      <c r="G9" s="503"/>
      <c r="H9" s="411" t="s">
        <v>193</v>
      </c>
      <c r="I9" s="162"/>
      <c r="J9" s="162"/>
      <c r="K9" s="162"/>
      <c r="L9" s="203"/>
      <c r="M9" s="162"/>
      <c r="N9" s="162"/>
      <c r="O9" s="162"/>
      <c r="P9" s="412"/>
    </row>
    <row r="10" spans="1:16" ht="13.5" thickTop="1">
      <c r="A10" s="20"/>
      <c r="B10" s="53" t="s">
        <v>65</v>
      </c>
      <c r="C10" s="504" t="s">
        <v>66</v>
      </c>
      <c r="D10" s="506" t="s">
        <v>67</v>
      </c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8"/>
      <c r="P10" s="54" t="s">
        <v>24</v>
      </c>
    </row>
    <row r="11" spans="1:16" ht="12.75">
      <c r="A11" s="20"/>
      <c r="B11" s="55" t="s">
        <v>68</v>
      </c>
      <c r="C11" s="505"/>
      <c r="D11" s="132" t="s">
        <v>25</v>
      </c>
      <c r="E11" s="133" t="s">
        <v>26</v>
      </c>
      <c r="F11" s="133" t="s">
        <v>27</v>
      </c>
      <c r="G11" s="133" t="s">
        <v>28</v>
      </c>
      <c r="H11" s="133" t="s">
        <v>29</v>
      </c>
      <c r="I11" s="133" t="s">
        <v>30</v>
      </c>
      <c r="J11" s="133" t="s">
        <v>31</v>
      </c>
      <c r="K11" s="133" t="s">
        <v>32</v>
      </c>
      <c r="L11" s="133" t="s">
        <v>33</v>
      </c>
      <c r="M11" s="133" t="s">
        <v>34</v>
      </c>
      <c r="N11" s="133" t="s">
        <v>35</v>
      </c>
      <c r="O11" s="134" t="s">
        <v>36</v>
      </c>
      <c r="P11" s="56" t="s">
        <v>69</v>
      </c>
    </row>
    <row r="12" spans="1:16" ht="12.75">
      <c r="A12" s="20"/>
      <c r="B12" s="90" t="s">
        <v>202</v>
      </c>
      <c r="C12" s="57" t="s">
        <v>203</v>
      </c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3"/>
      <c r="P12" s="104"/>
    </row>
    <row r="13" spans="1:16" ht="12.75">
      <c r="A13" s="20"/>
      <c r="B13" s="91">
        <v>1</v>
      </c>
      <c r="C13" s="58" t="s">
        <v>208</v>
      </c>
      <c r="D13" s="315">
        <f>D14+D15+D16+D17</f>
        <v>0</v>
      </c>
      <c r="E13" s="316">
        <f aca="true" t="shared" si="0" ref="E13:O13">E14+E15+E16+E17</f>
        <v>0</v>
      </c>
      <c r="F13" s="316">
        <f t="shared" si="0"/>
        <v>0</v>
      </c>
      <c r="G13" s="316">
        <f t="shared" si="0"/>
        <v>0</v>
      </c>
      <c r="H13" s="316">
        <f t="shared" si="0"/>
        <v>0</v>
      </c>
      <c r="I13" s="239">
        <f t="shared" si="0"/>
        <v>0</v>
      </c>
      <c r="J13" s="316">
        <f t="shared" si="0"/>
        <v>0</v>
      </c>
      <c r="K13" s="316">
        <f t="shared" si="0"/>
        <v>0</v>
      </c>
      <c r="L13" s="316">
        <f t="shared" si="0"/>
        <v>0</v>
      </c>
      <c r="M13" s="316">
        <f t="shared" si="0"/>
        <v>0</v>
      </c>
      <c r="N13" s="316">
        <f t="shared" si="0"/>
        <v>0</v>
      </c>
      <c r="O13" s="240">
        <f t="shared" si="0"/>
        <v>0</v>
      </c>
      <c r="P13" s="317">
        <f>SUM(D13:O13)</f>
        <v>0</v>
      </c>
    </row>
    <row r="14" spans="1:16" ht="12.75">
      <c r="A14" s="20"/>
      <c r="B14" s="91" t="s">
        <v>40</v>
      </c>
      <c r="C14" s="307" t="s">
        <v>183</v>
      </c>
      <c r="D14" s="209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41"/>
      <c r="P14" s="259">
        <f>SUM(D14:O14)</f>
        <v>0</v>
      </c>
    </row>
    <row r="15" spans="1:16" ht="12.75">
      <c r="A15" s="20"/>
      <c r="B15" s="91" t="s">
        <v>41</v>
      </c>
      <c r="C15" s="307" t="s">
        <v>206</v>
      </c>
      <c r="D15" s="205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42"/>
      <c r="P15" s="259">
        <f>SUM(D15:O15)</f>
        <v>0</v>
      </c>
    </row>
    <row r="16" spans="1:16" ht="12.75">
      <c r="A16" s="20"/>
      <c r="B16" s="91" t="s">
        <v>42</v>
      </c>
      <c r="C16" s="307" t="s">
        <v>293</v>
      </c>
      <c r="D16" s="205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42"/>
      <c r="P16" s="259">
        <f>SUM(D16:O16)</f>
        <v>0</v>
      </c>
    </row>
    <row r="17" spans="1:16" ht="12.75">
      <c r="A17" s="20"/>
      <c r="B17" s="91" t="s">
        <v>43</v>
      </c>
      <c r="C17" s="307" t="s">
        <v>214</v>
      </c>
      <c r="D17" s="205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42"/>
      <c r="P17" s="260">
        <f>SUM(D17:O17)</f>
        <v>0</v>
      </c>
    </row>
    <row r="18" spans="1:16" ht="12.75">
      <c r="A18" s="20"/>
      <c r="B18" s="92" t="s">
        <v>205</v>
      </c>
      <c r="C18" s="61" t="s">
        <v>204</v>
      </c>
      <c r="D18" s="243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5"/>
      <c r="P18" s="261"/>
    </row>
    <row r="19" spans="1:16" ht="12.75">
      <c r="A19" s="20"/>
      <c r="B19" s="186">
        <v>2</v>
      </c>
      <c r="C19" s="58" t="s">
        <v>209</v>
      </c>
      <c r="D19" s="315">
        <f>D20+D21+D22+D23+D24+D30+D31</f>
        <v>0</v>
      </c>
      <c r="E19" s="316">
        <f aca="true" t="shared" si="1" ref="E19:O19">E20+E21+E22+E23+E24+E30+E31</f>
        <v>0</v>
      </c>
      <c r="F19" s="316">
        <f t="shared" si="1"/>
        <v>0</v>
      </c>
      <c r="G19" s="316">
        <f t="shared" si="1"/>
        <v>0</v>
      </c>
      <c r="H19" s="316">
        <f t="shared" si="1"/>
        <v>0</v>
      </c>
      <c r="I19" s="239">
        <f t="shared" si="1"/>
        <v>0</v>
      </c>
      <c r="J19" s="316">
        <f t="shared" si="1"/>
        <v>0</v>
      </c>
      <c r="K19" s="316">
        <f t="shared" si="1"/>
        <v>0</v>
      </c>
      <c r="L19" s="316">
        <f t="shared" si="1"/>
        <v>0</v>
      </c>
      <c r="M19" s="316">
        <f t="shared" si="1"/>
        <v>0</v>
      </c>
      <c r="N19" s="316">
        <f t="shared" si="1"/>
        <v>0</v>
      </c>
      <c r="O19" s="240">
        <f t="shared" si="1"/>
        <v>0</v>
      </c>
      <c r="P19" s="259">
        <f>SUM(D19:O19)</f>
        <v>0</v>
      </c>
    </row>
    <row r="20" spans="1:16" ht="12.75">
      <c r="A20" s="20"/>
      <c r="B20" s="91" t="s">
        <v>51</v>
      </c>
      <c r="C20" s="307" t="s">
        <v>288</v>
      </c>
      <c r="D20" s="209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41"/>
      <c r="P20" s="259">
        <f>SUM(D20:O20)</f>
        <v>0</v>
      </c>
    </row>
    <row r="21" spans="1:16" ht="12.75">
      <c r="A21" s="20"/>
      <c r="B21" s="91" t="s">
        <v>52</v>
      </c>
      <c r="C21" s="307" t="s">
        <v>294</v>
      </c>
      <c r="D21" s="209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41"/>
      <c r="P21" s="259">
        <f>SUM(D21:O21)</f>
        <v>0</v>
      </c>
    </row>
    <row r="22" spans="1:16" ht="12.75">
      <c r="A22" s="20"/>
      <c r="B22" s="91" t="s">
        <v>53</v>
      </c>
      <c r="C22" s="307" t="s">
        <v>289</v>
      </c>
      <c r="D22" s="209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41"/>
      <c r="P22" s="259">
        <f>SUM(D22:O22)</f>
        <v>0</v>
      </c>
    </row>
    <row r="23" spans="1:16" ht="12.75">
      <c r="A23" s="20"/>
      <c r="B23" s="91" t="s">
        <v>54</v>
      </c>
      <c r="C23" s="307" t="s">
        <v>290</v>
      </c>
      <c r="D23" s="209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41"/>
      <c r="P23" s="259">
        <f aca="true" t="shared" si="2" ref="P23:P29">SUM(D23:O23)</f>
        <v>0</v>
      </c>
    </row>
    <row r="24" spans="1:16" ht="12.75">
      <c r="A24" s="20"/>
      <c r="B24" s="91" t="s">
        <v>55</v>
      </c>
      <c r="C24" s="308" t="s">
        <v>295</v>
      </c>
      <c r="D24" s="238">
        <f>D25+D26+D27</f>
        <v>0</v>
      </c>
      <c r="E24" s="239">
        <f aca="true" t="shared" si="3" ref="E24:O24">E25+E26+E27</f>
        <v>0</v>
      </c>
      <c r="F24" s="239">
        <f t="shared" si="3"/>
        <v>0</v>
      </c>
      <c r="G24" s="239">
        <f t="shared" si="3"/>
        <v>0</v>
      </c>
      <c r="H24" s="239">
        <f t="shared" si="3"/>
        <v>0</v>
      </c>
      <c r="I24" s="239">
        <f t="shared" si="3"/>
        <v>0</v>
      </c>
      <c r="J24" s="239">
        <f t="shared" si="3"/>
        <v>0</v>
      </c>
      <c r="K24" s="239">
        <f t="shared" si="3"/>
        <v>0</v>
      </c>
      <c r="L24" s="239">
        <f t="shared" si="3"/>
        <v>0</v>
      </c>
      <c r="M24" s="239">
        <f t="shared" si="3"/>
        <v>0</v>
      </c>
      <c r="N24" s="239">
        <f t="shared" si="3"/>
        <v>0</v>
      </c>
      <c r="O24" s="240">
        <f t="shared" si="3"/>
        <v>0</v>
      </c>
      <c r="P24" s="259">
        <f t="shared" si="2"/>
        <v>0</v>
      </c>
    </row>
    <row r="25" spans="1:16" ht="12.75">
      <c r="A25" s="20"/>
      <c r="B25" s="91" t="s">
        <v>304</v>
      </c>
      <c r="C25" s="309" t="s">
        <v>296</v>
      </c>
      <c r="D25" s="209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41"/>
      <c r="P25" s="259">
        <f t="shared" si="2"/>
        <v>0</v>
      </c>
    </row>
    <row r="26" spans="1:16" ht="12.75">
      <c r="A26" s="20"/>
      <c r="B26" s="91" t="s">
        <v>305</v>
      </c>
      <c r="C26" s="309" t="s">
        <v>297</v>
      </c>
      <c r="D26" s="209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41"/>
      <c r="P26" s="259">
        <f t="shared" si="2"/>
        <v>0</v>
      </c>
    </row>
    <row r="27" spans="1:16" ht="12.75">
      <c r="A27" s="20"/>
      <c r="B27" s="91" t="s">
        <v>306</v>
      </c>
      <c r="C27" s="309" t="s">
        <v>76</v>
      </c>
      <c r="D27" s="238">
        <f>D28+D29</f>
        <v>0</v>
      </c>
      <c r="E27" s="239">
        <f aca="true" t="shared" si="4" ref="E27:O27">E28+E29</f>
        <v>0</v>
      </c>
      <c r="F27" s="239">
        <f t="shared" si="4"/>
        <v>0</v>
      </c>
      <c r="G27" s="239">
        <f t="shared" si="4"/>
        <v>0</v>
      </c>
      <c r="H27" s="239">
        <f t="shared" si="4"/>
        <v>0</v>
      </c>
      <c r="I27" s="239">
        <f t="shared" si="4"/>
        <v>0</v>
      </c>
      <c r="J27" s="239">
        <f t="shared" si="4"/>
        <v>0</v>
      </c>
      <c r="K27" s="239">
        <f t="shared" si="4"/>
        <v>0</v>
      </c>
      <c r="L27" s="239">
        <f t="shared" si="4"/>
        <v>0</v>
      </c>
      <c r="M27" s="239">
        <f t="shared" si="4"/>
        <v>0</v>
      </c>
      <c r="N27" s="239">
        <f t="shared" si="4"/>
        <v>0</v>
      </c>
      <c r="O27" s="240">
        <f t="shared" si="4"/>
        <v>0</v>
      </c>
      <c r="P27" s="259">
        <f t="shared" si="2"/>
        <v>0</v>
      </c>
    </row>
    <row r="28" spans="1:16" ht="12.75">
      <c r="A28" s="20"/>
      <c r="B28" s="91" t="s">
        <v>307</v>
      </c>
      <c r="C28" s="310" t="s">
        <v>73</v>
      </c>
      <c r="D28" s="209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41"/>
      <c r="P28" s="259">
        <f t="shared" si="2"/>
        <v>0</v>
      </c>
    </row>
    <row r="29" spans="1:16" ht="12.75">
      <c r="A29" s="20"/>
      <c r="B29" s="91" t="s">
        <v>308</v>
      </c>
      <c r="C29" s="310" t="s">
        <v>75</v>
      </c>
      <c r="D29" s="209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41"/>
      <c r="P29" s="259">
        <f t="shared" si="2"/>
        <v>0</v>
      </c>
    </row>
    <row r="30" spans="1:16" ht="12.75">
      <c r="A30" s="20"/>
      <c r="B30" s="91" t="s">
        <v>56</v>
      </c>
      <c r="C30" s="308" t="s">
        <v>207</v>
      </c>
      <c r="D30" s="209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41"/>
      <c r="P30" s="259">
        <f>SUM(D30:O30)</f>
        <v>0</v>
      </c>
    </row>
    <row r="31" spans="1:16" ht="12.75">
      <c r="A31" s="20"/>
      <c r="B31" s="91" t="s">
        <v>309</v>
      </c>
      <c r="C31" s="307" t="s">
        <v>215</v>
      </c>
      <c r="D31" s="209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41"/>
      <c r="P31" s="259">
        <f>SUM(D31:O31)</f>
        <v>0</v>
      </c>
    </row>
    <row r="32" spans="1:16" ht="12.75">
      <c r="A32" s="20"/>
      <c r="B32" s="187">
        <v>3</v>
      </c>
      <c r="C32" s="60" t="s">
        <v>298</v>
      </c>
      <c r="D32" s="218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46"/>
      <c r="P32" s="120">
        <f>SUM(D32:O32)</f>
        <v>0</v>
      </c>
    </row>
    <row r="33" spans="1:16" ht="12.75">
      <c r="A33" s="20"/>
      <c r="B33" s="235">
        <v>4</v>
      </c>
      <c r="C33" s="236" t="s">
        <v>299</v>
      </c>
      <c r="D33" s="247">
        <f aca="true" t="shared" si="5" ref="D33:O33">D19+D32</f>
        <v>0</v>
      </c>
      <c r="E33" s="248">
        <f t="shared" si="5"/>
        <v>0</v>
      </c>
      <c r="F33" s="248">
        <f t="shared" si="5"/>
        <v>0</v>
      </c>
      <c r="G33" s="248">
        <f t="shared" si="5"/>
        <v>0</v>
      </c>
      <c r="H33" s="248">
        <f t="shared" si="5"/>
        <v>0</v>
      </c>
      <c r="I33" s="248">
        <f t="shared" si="5"/>
        <v>0</v>
      </c>
      <c r="J33" s="248">
        <f t="shared" si="5"/>
        <v>0</v>
      </c>
      <c r="K33" s="248">
        <f t="shared" si="5"/>
        <v>0</v>
      </c>
      <c r="L33" s="248">
        <f t="shared" si="5"/>
        <v>0</v>
      </c>
      <c r="M33" s="248">
        <f t="shared" si="5"/>
        <v>0</v>
      </c>
      <c r="N33" s="248">
        <f t="shared" si="5"/>
        <v>0</v>
      </c>
      <c r="O33" s="249">
        <f t="shared" si="5"/>
        <v>0</v>
      </c>
      <c r="P33" s="262">
        <f>SUM(D33:O33)</f>
        <v>0</v>
      </c>
    </row>
    <row r="34" spans="1:16" ht="12.75">
      <c r="A34" s="34"/>
      <c r="B34" s="187">
        <v>5</v>
      </c>
      <c r="C34" s="60" t="s">
        <v>221</v>
      </c>
      <c r="D34" s="151">
        <f>D13-D33</f>
        <v>0</v>
      </c>
      <c r="E34" s="152">
        <f>E13-E33</f>
        <v>0</v>
      </c>
      <c r="F34" s="152">
        <f aca="true" t="shared" si="6" ref="F34:O34">F13-F33</f>
        <v>0</v>
      </c>
      <c r="G34" s="152">
        <f t="shared" si="6"/>
        <v>0</v>
      </c>
      <c r="H34" s="152">
        <f t="shared" si="6"/>
        <v>0</v>
      </c>
      <c r="I34" s="152">
        <f t="shared" si="6"/>
        <v>0</v>
      </c>
      <c r="J34" s="152">
        <f>J13-J33</f>
        <v>0</v>
      </c>
      <c r="K34" s="152">
        <f t="shared" si="6"/>
        <v>0</v>
      </c>
      <c r="L34" s="152">
        <f t="shared" si="6"/>
        <v>0</v>
      </c>
      <c r="M34" s="152">
        <f>M13-M33</f>
        <v>0</v>
      </c>
      <c r="N34" s="152">
        <f t="shared" si="6"/>
        <v>0</v>
      </c>
      <c r="O34" s="250">
        <f t="shared" si="6"/>
        <v>0</v>
      </c>
      <c r="P34" s="120">
        <f>SUM(D34:O34)</f>
        <v>0</v>
      </c>
    </row>
    <row r="35" spans="1:16" ht="12.75">
      <c r="A35" s="34"/>
      <c r="B35" s="188" t="s">
        <v>210</v>
      </c>
      <c r="C35" s="61" t="s">
        <v>211</v>
      </c>
      <c r="D35" s="243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261">
        <v>0</v>
      </c>
    </row>
    <row r="36" spans="1:16" ht="12.75">
      <c r="A36" s="34"/>
      <c r="B36" s="189">
        <v>6</v>
      </c>
      <c r="C36" s="63" t="s">
        <v>208</v>
      </c>
      <c r="D36" s="148">
        <f>D37+D38+D39</f>
        <v>0</v>
      </c>
      <c r="E36" s="149">
        <f aca="true" t="shared" si="7" ref="E36:O36">E37+E38+E39</f>
        <v>0</v>
      </c>
      <c r="F36" s="149">
        <f t="shared" si="7"/>
        <v>0</v>
      </c>
      <c r="G36" s="149">
        <f t="shared" si="7"/>
        <v>0</v>
      </c>
      <c r="H36" s="149">
        <f t="shared" si="7"/>
        <v>0</v>
      </c>
      <c r="I36" s="149">
        <f t="shared" si="7"/>
        <v>0</v>
      </c>
      <c r="J36" s="149">
        <f t="shared" si="7"/>
        <v>0</v>
      </c>
      <c r="K36" s="149">
        <f t="shared" si="7"/>
        <v>0</v>
      </c>
      <c r="L36" s="149">
        <f t="shared" si="7"/>
        <v>0</v>
      </c>
      <c r="M36" s="149">
        <f t="shared" si="7"/>
        <v>0</v>
      </c>
      <c r="N36" s="149">
        <f t="shared" si="7"/>
        <v>0</v>
      </c>
      <c r="O36" s="251">
        <f t="shared" si="7"/>
        <v>0</v>
      </c>
      <c r="P36" s="115">
        <f>SUM(D36:O36)</f>
        <v>0</v>
      </c>
    </row>
    <row r="37" spans="1:16" ht="12.75">
      <c r="A37" s="34"/>
      <c r="B37" s="186" t="s">
        <v>159</v>
      </c>
      <c r="C37" s="307" t="s">
        <v>212</v>
      </c>
      <c r="D37" s="209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41"/>
      <c r="P37" s="259">
        <f aca="true" t="shared" si="8" ref="P37:P46">SUM(D37:O37)</f>
        <v>0</v>
      </c>
    </row>
    <row r="38" spans="1:16" ht="12.75">
      <c r="A38" s="34"/>
      <c r="B38" s="186" t="s">
        <v>160</v>
      </c>
      <c r="C38" s="307" t="s">
        <v>256</v>
      </c>
      <c r="D38" s="136">
        <f>D30</f>
        <v>0</v>
      </c>
      <c r="E38" s="137">
        <f aca="true" t="shared" si="9" ref="E38:O38">E30</f>
        <v>0</v>
      </c>
      <c r="F38" s="137">
        <f t="shared" si="9"/>
        <v>0</v>
      </c>
      <c r="G38" s="137">
        <f t="shared" si="9"/>
        <v>0</v>
      </c>
      <c r="H38" s="137">
        <f t="shared" si="9"/>
        <v>0</v>
      </c>
      <c r="I38" s="137">
        <f t="shared" si="9"/>
        <v>0</v>
      </c>
      <c r="J38" s="137">
        <f t="shared" si="9"/>
        <v>0</v>
      </c>
      <c r="K38" s="137">
        <f t="shared" si="9"/>
        <v>0</v>
      </c>
      <c r="L38" s="137">
        <f t="shared" si="9"/>
        <v>0</v>
      </c>
      <c r="M38" s="137">
        <f t="shared" si="9"/>
        <v>0</v>
      </c>
      <c r="N38" s="137">
        <f t="shared" si="9"/>
        <v>0</v>
      </c>
      <c r="O38" s="252">
        <f t="shared" si="9"/>
        <v>0</v>
      </c>
      <c r="P38" s="259">
        <f t="shared" si="8"/>
        <v>0</v>
      </c>
    </row>
    <row r="39" spans="1:16" ht="12.75">
      <c r="A39" s="34"/>
      <c r="B39" s="190" t="s">
        <v>161</v>
      </c>
      <c r="C39" s="311" t="s">
        <v>213</v>
      </c>
      <c r="D39" s="212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53"/>
      <c r="P39" s="263">
        <f>SUM(D39:O39)</f>
        <v>0</v>
      </c>
    </row>
    <row r="40" spans="1:16" ht="12.75">
      <c r="A40" s="34"/>
      <c r="B40" s="189">
        <v>7</v>
      </c>
      <c r="C40" s="63" t="s">
        <v>209</v>
      </c>
      <c r="D40" s="148">
        <f>D41+D42+D43-D44</f>
        <v>0</v>
      </c>
      <c r="E40" s="149">
        <f aca="true" t="shared" si="10" ref="E40:O40">E41+E42+E43-E44</f>
        <v>0</v>
      </c>
      <c r="F40" s="149">
        <f t="shared" si="10"/>
        <v>0</v>
      </c>
      <c r="G40" s="149">
        <f t="shared" si="10"/>
        <v>0</v>
      </c>
      <c r="H40" s="149">
        <f t="shared" si="10"/>
        <v>0</v>
      </c>
      <c r="I40" s="149">
        <f t="shared" si="10"/>
        <v>0</v>
      </c>
      <c r="J40" s="149">
        <f t="shared" si="10"/>
        <v>0</v>
      </c>
      <c r="K40" s="149">
        <f t="shared" si="10"/>
        <v>0</v>
      </c>
      <c r="L40" s="149">
        <f t="shared" si="10"/>
        <v>0</v>
      </c>
      <c r="M40" s="149">
        <f t="shared" si="10"/>
        <v>0</v>
      </c>
      <c r="N40" s="149">
        <f t="shared" si="10"/>
        <v>0</v>
      </c>
      <c r="O40" s="251">
        <f t="shared" si="10"/>
        <v>0</v>
      </c>
      <c r="P40" s="260">
        <f t="shared" si="8"/>
        <v>0</v>
      </c>
    </row>
    <row r="41" spans="1:16" ht="12.75">
      <c r="A41" s="34"/>
      <c r="B41" s="186" t="s">
        <v>163</v>
      </c>
      <c r="C41" s="307" t="s">
        <v>216</v>
      </c>
      <c r="D41" s="209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41"/>
      <c r="P41" s="259">
        <f t="shared" si="8"/>
        <v>0</v>
      </c>
    </row>
    <row r="42" spans="1:16" ht="12.75">
      <c r="A42" s="34"/>
      <c r="B42" s="186" t="s">
        <v>164</v>
      </c>
      <c r="C42" s="307" t="s">
        <v>257</v>
      </c>
      <c r="D42" s="136">
        <f>D15</f>
        <v>0</v>
      </c>
      <c r="E42" s="137">
        <f aca="true" t="shared" si="11" ref="E42:O42">E15</f>
        <v>0</v>
      </c>
      <c r="F42" s="137">
        <f t="shared" si="11"/>
        <v>0</v>
      </c>
      <c r="G42" s="137">
        <f t="shared" si="11"/>
        <v>0</v>
      </c>
      <c r="H42" s="137">
        <f t="shared" si="11"/>
        <v>0</v>
      </c>
      <c r="I42" s="137">
        <f t="shared" si="11"/>
        <v>0</v>
      </c>
      <c r="J42" s="137">
        <f t="shared" si="11"/>
        <v>0</v>
      </c>
      <c r="K42" s="137">
        <f t="shared" si="11"/>
        <v>0</v>
      </c>
      <c r="L42" s="137">
        <f t="shared" si="11"/>
        <v>0</v>
      </c>
      <c r="M42" s="137">
        <f t="shared" si="11"/>
        <v>0</v>
      </c>
      <c r="N42" s="137">
        <f t="shared" si="11"/>
        <v>0</v>
      </c>
      <c r="O42" s="252">
        <f t="shared" si="11"/>
        <v>0</v>
      </c>
      <c r="P42" s="259">
        <f>SUM(D42:O42)</f>
        <v>0</v>
      </c>
    </row>
    <row r="43" spans="1:16" ht="12.75">
      <c r="A43" s="34"/>
      <c r="B43" s="190" t="s">
        <v>167</v>
      </c>
      <c r="C43" s="311" t="s">
        <v>217</v>
      </c>
      <c r="D43" s="212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53"/>
      <c r="P43" s="263">
        <f t="shared" si="8"/>
        <v>0</v>
      </c>
    </row>
    <row r="44" spans="1:16" ht="12.75">
      <c r="A44" s="34"/>
      <c r="B44" s="237">
        <v>8</v>
      </c>
      <c r="C44" s="62" t="s">
        <v>300</v>
      </c>
      <c r="D44" s="266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8"/>
      <c r="P44" s="264">
        <f>SUM(D44:O44)</f>
        <v>0</v>
      </c>
    </row>
    <row r="45" spans="1:16" ht="12.75">
      <c r="A45" s="34"/>
      <c r="B45" s="237">
        <v>9</v>
      </c>
      <c r="C45" s="236" t="s">
        <v>301</v>
      </c>
      <c r="D45" s="145">
        <f>D40+D44</f>
        <v>0</v>
      </c>
      <c r="E45" s="146">
        <f aca="true" t="shared" si="12" ref="E45:O45">E40+E44</f>
        <v>0</v>
      </c>
      <c r="F45" s="146">
        <f t="shared" si="12"/>
        <v>0</v>
      </c>
      <c r="G45" s="146">
        <f t="shared" si="12"/>
        <v>0</v>
      </c>
      <c r="H45" s="146">
        <f t="shared" si="12"/>
        <v>0</v>
      </c>
      <c r="I45" s="146">
        <f t="shared" si="12"/>
        <v>0</v>
      </c>
      <c r="J45" s="146">
        <f t="shared" si="12"/>
        <v>0</v>
      </c>
      <c r="K45" s="146">
        <f t="shared" si="12"/>
        <v>0</v>
      </c>
      <c r="L45" s="146">
        <f t="shared" si="12"/>
        <v>0</v>
      </c>
      <c r="M45" s="146">
        <f t="shared" si="12"/>
        <v>0</v>
      </c>
      <c r="N45" s="146">
        <f t="shared" si="12"/>
        <v>0</v>
      </c>
      <c r="O45" s="257">
        <f t="shared" si="12"/>
        <v>0</v>
      </c>
      <c r="P45" s="264">
        <f>SUM(D45:O45)</f>
        <v>0</v>
      </c>
    </row>
    <row r="46" spans="1:16" ht="12.75">
      <c r="A46" s="34"/>
      <c r="B46" s="237">
        <v>10</v>
      </c>
      <c r="C46" s="62" t="s">
        <v>222</v>
      </c>
      <c r="D46" s="145">
        <f>D36-D45</f>
        <v>0</v>
      </c>
      <c r="E46" s="146">
        <f aca="true" t="shared" si="13" ref="E46:O46">E36-E45</f>
        <v>0</v>
      </c>
      <c r="F46" s="146">
        <f t="shared" si="13"/>
        <v>0</v>
      </c>
      <c r="G46" s="146">
        <f t="shared" si="13"/>
        <v>0</v>
      </c>
      <c r="H46" s="146">
        <f t="shared" si="13"/>
        <v>0</v>
      </c>
      <c r="I46" s="146">
        <f t="shared" si="13"/>
        <v>0</v>
      </c>
      <c r="J46" s="146">
        <f t="shared" si="13"/>
        <v>0</v>
      </c>
      <c r="K46" s="146">
        <f t="shared" si="13"/>
        <v>0</v>
      </c>
      <c r="L46" s="146">
        <f t="shared" si="13"/>
        <v>0</v>
      </c>
      <c r="M46" s="146">
        <f t="shared" si="13"/>
        <v>0</v>
      </c>
      <c r="N46" s="146">
        <f t="shared" si="13"/>
        <v>0</v>
      </c>
      <c r="O46" s="257">
        <f t="shared" si="13"/>
        <v>0</v>
      </c>
      <c r="P46" s="264">
        <f t="shared" si="8"/>
        <v>0</v>
      </c>
    </row>
    <row r="47" spans="1:16" ht="12.75">
      <c r="A47" s="34"/>
      <c r="B47" s="187" t="s">
        <v>218</v>
      </c>
      <c r="C47" s="60" t="s">
        <v>97</v>
      </c>
      <c r="D47" s="11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254"/>
      <c r="P47" s="120"/>
    </row>
    <row r="48" spans="1:16" ht="12.75">
      <c r="A48" s="34"/>
      <c r="B48" s="91">
        <v>11</v>
      </c>
      <c r="C48" s="58" t="s">
        <v>208</v>
      </c>
      <c r="D48" s="139">
        <f>D49+D51+D50</f>
        <v>0</v>
      </c>
      <c r="E48" s="107">
        <f aca="true" t="shared" si="14" ref="E48:O48">E49+E51+E50</f>
        <v>0</v>
      </c>
      <c r="F48" s="318">
        <f t="shared" si="14"/>
        <v>0</v>
      </c>
      <c r="G48" s="318">
        <f t="shared" si="14"/>
        <v>0</v>
      </c>
      <c r="H48" s="318">
        <f t="shared" si="14"/>
        <v>0</v>
      </c>
      <c r="I48" s="140">
        <f t="shared" si="14"/>
        <v>0</v>
      </c>
      <c r="J48" s="107">
        <f t="shared" si="14"/>
        <v>0</v>
      </c>
      <c r="K48" s="140">
        <f t="shared" si="14"/>
        <v>0</v>
      </c>
      <c r="L48" s="107">
        <f t="shared" si="14"/>
        <v>0</v>
      </c>
      <c r="M48" s="140">
        <f t="shared" si="14"/>
        <v>0</v>
      </c>
      <c r="N48" s="107">
        <f t="shared" si="14"/>
        <v>0</v>
      </c>
      <c r="O48" s="318">
        <f t="shared" si="14"/>
        <v>0</v>
      </c>
      <c r="P48" s="319">
        <f aca="true" t="shared" si="15" ref="P48:P58">SUM(D48:O48)</f>
        <v>0</v>
      </c>
    </row>
    <row r="49" spans="1:16" ht="12.75">
      <c r="A49" s="34"/>
      <c r="B49" s="91" t="s">
        <v>310</v>
      </c>
      <c r="C49" s="307" t="s">
        <v>183</v>
      </c>
      <c r="D49" s="136">
        <f aca="true" t="shared" si="16" ref="D49:O49">D37+D14</f>
        <v>0</v>
      </c>
      <c r="E49" s="137">
        <f t="shared" si="16"/>
        <v>0</v>
      </c>
      <c r="F49" s="137">
        <f t="shared" si="16"/>
        <v>0</v>
      </c>
      <c r="G49" s="137">
        <f t="shared" si="16"/>
        <v>0</v>
      </c>
      <c r="H49" s="137">
        <f t="shared" si="16"/>
        <v>0</v>
      </c>
      <c r="I49" s="137">
        <f t="shared" si="16"/>
        <v>0</v>
      </c>
      <c r="J49" s="137">
        <f t="shared" si="16"/>
        <v>0</v>
      </c>
      <c r="K49" s="137">
        <f t="shared" si="16"/>
        <v>0</v>
      </c>
      <c r="L49" s="137">
        <f t="shared" si="16"/>
        <v>0</v>
      </c>
      <c r="M49" s="137">
        <f t="shared" si="16"/>
        <v>0</v>
      </c>
      <c r="N49" s="137">
        <f t="shared" si="16"/>
        <v>0</v>
      </c>
      <c r="O49" s="252">
        <f t="shared" si="16"/>
        <v>0</v>
      </c>
      <c r="P49" s="259">
        <f t="shared" si="15"/>
        <v>0</v>
      </c>
    </row>
    <row r="50" spans="1:16" ht="12.75">
      <c r="A50" s="34"/>
      <c r="B50" s="91" t="s">
        <v>311</v>
      </c>
      <c r="C50" s="307" t="s">
        <v>293</v>
      </c>
      <c r="D50" s="136">
        <f>D16</f>
        <v>0</v>
      </c>
      <c r="E50" s="137">
        <f aca="true" t="shared" si="17" ref="E50:O50">E16</f>
        <v>0</v>
      </c>
      <c r="F50" s="320">
        <f t="shared" si="17"/>
        <v>0</v>
      </c>
      <c r="G50" s="137">
        <f t="shared" si="17"/>
        <v>0</v>
      </c>
      <c r="H50" s="320">
        <f t="shared" si="17"/>
        <v>0</v>
      </c>
      <c r="I50" s="321">
        <f t="shared" si="17"/>
        <v>0</v>
      </c>
      <c r="J50" s="137">
        <f t="shared" si="17"/>
        <v>0</v>
      </c>
      <c r="K50" s="320">
        <f t="shared" si="17"/>
        <v>0</v>
      </c>
      <c r="L50" s="321">
        <f t="shared" si="17"/>
        <v>0</v>
      </c>
      <c r="M50" s="137">
        <f t="shared" si="17"/>
        <v>0</v>
      </c>
      <c r="N50" s="320">
        <f t="shared" si="17"/>
        <v>0</v>
      </c>
      <c r="O50" s="321">
        <f t="shared" si="17"/>
        <v>0</v>
      </c>
      <c r="P50" s="317">
        <f t="shared" si="15"/>
        <v>0</v>
      </c>
    </row>
    <row r="51" spans="1:16" ht="12.75">
      <c r="A51" s="34"/>
      <c r="B51" s="93" t="s">
        <v>312</v>
      </c>
      <c r="C51" s="311" t="s">
        <v>219</v>
      </c>
      <c r="D51" s="142">
        <f aca="true" t="shared" si="18" ref="D51:O51">D39+D17</f>
        <v>0</v>
      </c>
      <c r="E51" s="143">
        <f t="shared" si="18"/>
        <v>0</v>
      </c>
      <c r="F51" s="143">
        <f t="shared" si="18"/>
        <v>0</v>
      </c>
      <c r="G51" s="143">
        <f t="shared" si="18"/>
        <v>0</v>
      </c>
      <c r="H51" s="143">
        <f t="shared" si="18"/>
        <v>0</v>
      </c>
      <c r="I51" s="143">
        <f t="shared" si="18"/>
        <v>0</v>
      </c>
      <c r="J51" s="143">
        <f t="shared" si="18"/>
        <v>0</v>
      </c>
      <c r="K51" s="143">
        <f t="shared" si="18"/>
        <v>0</v>
      </c>
      <c r="L51" s="143">
        <f t="shared" si="18"/>
        <v>0</v>
      </c>
      <c r="M51" s="143">
        <f t="shared" si="18"/>
        <v>0</v>
      </c>
      <c r="N51" s="143">
        <f t="shared" si="18"/>
        <v>0</v>
      </c>
      <c r="O51" s="255">
        <f t="shared" si="18"/>
        <v>0</v>
      </c>
      <c r="P51" s="263">
        <f t="shared" si="15"/>
        <v>0</v>
      </c>
    </row>
    <row r="52" spans="1:16" ht="12.75">
      <c r="A52" s="34"/>
      <c r="B52" s="189">
        <v>12</v>
      </c>
      <c r="C52" s="63" t="s">
        <v>209</v>
      </c>
      <c r="D52" s="148">
        <f>D53+D54+D55</f>
        <v>0</v>
      </c>
      <c r="E52" s="149">
        <f aca="true" t="shared" si="19" ref="E52:O52">E53+E54+E55</f>
        <v>0</v>
      </c>
      <c r="F52" s="149">
        <f t="shared" si="19"/>
        <v>0</v>
      </c>
      <c r="G52" s="149">
        <f t="shared" si="19"/>
        <v>0</v>
      </c>
      <c r="H52" s="149">
        <f t="shared" si="19"/>
        <v>0</v>
      </c>
      <c r="I52" s="149">
        <f t="shared" si="19"/>
        <v>0</v>
      </c>
      <c r="J52" s="149">
        <f t="shared" si="19"/>
        <v>0</v>
      </c>
      <c r="K52" s="149">
        <f t="shared" si="19"/>
        <v>0</v>
      </c>
      <c r="L52" s="149">
        <f t="shared" si="19"/>
        <v>0</v>
      </c>
      <c r="M52" s="149">
        <f t="shared" si="19"/>
        <v>0</v>
      </c>
      <c r="N52" s="149">
        <f t="shared" si="19"/>
        <v>0</v>
      </c>
      <c r="O52" s="251">
        <f t="shared" si="19"/>
        <v>0</v>
      </c>
      <c r="P52" s="260">
        <f t="shared" si="15"/>
        <v>0</v>
      </c>
    </row>
    <row r="53" spans="1:16" ht="12.75">
      <c r="A53" s="34"/>
      <c r="B53" s="91" t="s">
        <v>313</v>
      </c>
      <c r="C53" s="307" t="s">
        <v>287</v>
      </c>
      <c r="D53" s="136">
        <f>D20+D21+D24+D41-D44</f>
        <v>0</v>
      </c>
      <c r="E53" s="137">
        <f aca="true" t="shared" si="20" ref="E53:O53">E20+E21+E24+E41-E44</f>
        <v>0</v>
      </c>
      <c r="F53" s="137">
        <f t="shared" si="20"/>
        <v>0</v>
      </c>
      <c r="G53" s="137">
        <f t="shared" si="20"/>
        <v>0</v>
      </c>
      <c r="H53" s="137">
        <f t="shared" si="20"/>
        <v>0</v>
      </c>
      <c r="I53" s="137">
        <f t="shared" si="20"/>
        <v>0</v>
      </c>
      <c r="J53" s="137">
        <f t="shared" si="20"/>
        <v>0</v>
      </c>
      <c r="K53" s="137">
        <f t="shared" si="20"/>
        <v>0</v>
      </c>
      <c r="L53" s="137">
        <f t="shared" si="20"/>
        <v>0</v>
      </c>
      <c r="M53" s="137">
        <f t="shared" si="20"/>
        <v>0</v>
      </c>
      <c r="N53" s="137">
        <f t="shared" si="20"/>
        <v>0</v>
      </c>
      <c r="O53" s="252">
        <f t="shared" si="20"/>
        <v>0</v>
      </c>
      <c r="P53" s="259">
        <f t="shared" si="15"/>
        <v>0</v>
      </c>
    </row>
    <row r="54" spans="1:16" ht="12.75">
      <c r="A54" s="34"/>
      <c r="B54" s="91" t="s">
        <v>314</v>
      </c>
      <c r="C54" s="307" t="s">
        <v>291</v>
      </c>
      <c r="D54" s="136">
        <f>D22+D23</f>
        <v>0</v>
      </c>
      <c r="E54" s="137">
        <f aca="true" t="shared" si="21" ref="E54:O54">E22+E23</f>
        <v>0</v>
      </c>
      <c r="F54" s="137">
        <f t="shared" si="21"/>
        <v>0</v>
      </c>
      <c r="G54" s="137">
        <f t="shared" si="21"/>
        <v>0</v>
      </c>
      <c r="H54" s="137">
        <f t="shared" si="21"/>
        <v>0</v>
      </c>
      <c r="I54" s="137">
        <f t="shared" si="21"/>
        <v>0</v>
      </c>
      <c r="J54" s="137">
        <f t="shared" si="21"/>
        <v>0</v>
      </c>
      <c r="K54" s="137">
        <f t="shared" si="21"/>
        <v>0</v>
      </c>
      <c r="L54" s="137">
        <f t="shared" si="21"/>
        <v>0</v>
      </c>
      <c r="M54" s="137">
        <f t="shared" si="21"/>
        <v>0</v>
      </c>
      <c r="N54" s="137">
        <f t="shared" si="21"/>
        <v>0</v>
      </c>
      <c r="O54" s="252">
        <f t="shared" si="21"/>
        <v>0</v>
      </c>
      <c r="P54" s="259">
        <f t="shared" si="15"/>
        <v>0</v>
      </c>
    </row>
    <row r="55" spans="2:16" ht="12.75">
      <c r="B55" s="93" t="s">
        <v>315</v>
      </c>
      <c r="C55" s="311" t="s">
        <v>220</v>
      </c>
      <c r="D55" s="142">
        <f aca="true" t="shared" si="22" ref="D55:O55">D31+D43</f>
        <v>0</v>
      </c>
      <c r="E55" s="143">
        <f t="shared" si="22"/>
        <v>0</v>
      </c>
      <c r="F55" s="143">
        <f t="shared" si="22"/>
        <v>0</v>
      </c>
      <c r="G55" s="143">
        <f t="shared" si="22"/>
        <v>0</v>
      </c>
      <c r="H55" s="143">
        <f t="shared" si="22"/>
        <v>0</v>
      </c>
      <c r="I55" s="143">
        <f t="shared" si="22"/>
        <v>0</v>
      </c>
      <c r="J55" s="143">
        <f t="shared" si="22"/>
        <v>0</v>
      </c>
      <c r="K55" s="143">
        <f t="shared" si="22"/>
        <v>0</v>
      </c>
      <c r="L55" s="143">
        <f t="shared" si="22"/>
        <v>0</v>
      </c>
      <c r="M55" s="143">
        <f t="shared" si="22"/>
        <v>0</v>
      </c>
      <c r="N55" s="143">
        <f t="shared" si="22"/>
        <v>0</v>
      </c>
      <c r="O55" s="255">
        <f t="shared" si="22"/>
        <v>0</v>
      </c>
      <c r="P55" s="263">
        <f t="shared" si="15"/>
        <v>0</v>
      </c>
    </row>
    <row r="56" spans="2:16" ht="12.75">
      <c r="B56" s="237">
        <v>13</v>
      </c>
      <c r="C56" s="62" t="s">
        <v>316</v>
      </c>
      <c r="D56" s="153">
        <f aca="true" t="shared" si="23" ref="D56:O56">D44+D32</f>
        <v>0</v>
      </c>
      <c r="E56" s="154">
        <f t="shared" si="23"/>
        <v>0</v>
      </c>
      <c r="F56" s="154">
        <f t="shared" si="23"/>
        <v>0</v>
      </c>
      <c r="G56" s="154">
        <f t="shared" si="23"/>
        <v>0</v>
      </c>
      <c r="H56" s="154">
        <f t="shared" si="23"/>
        <v>0</v>
      </c>
      <c r="I56" s="154">
        <f t="shared" si="23"/>
        <v>0</v>
      </c>
      <c r="J56" s="154">
        <f t="shared" si="23"/>
        <v>0</v>
      </c>
      <c r="K56" s="154">
        <f t="shared" si="23"/>
        <v>0</v>
      </c>
      <c r="L56" s="154">
        <f t="shared" si="23"/>
        <v>0</v>
      </c>
      <c r="M56" s="154">
        <f t="shared" si="23"/>
        <v>0</v>
      </c>
      <c r="N56" s="154">
        <f t="shared" si="23"/>
        <v>0</v>
      </c>
      <c r="O56" s="256">
        <f t="shared" si="23"/>
        <v>0</v>
      </c>
      <c r="P56" s="264">
        <f t="shared" si="15"/>
        <v>0</v>
      </c>
    </row>
    <row r="57" spans="2:16" ht="12.75">
      <c r="B57" s="187">
        <v>14</v>
      </c>
      <c r="C57" s="60" t="s">
        <v>302</v>
      </c>
      <c r="D57" s="145">
        <f>D56+D52</f>
        <v>0</v>
      </c>
      <c r="E57" s="146">
        <f>E56+E52</f>
        <v>0</v>
      </c>
      <c r="F57" s="146">
        <f aca="true" t="shared" si="24" ref="F57:O57">F56+F52</f>
        <v>0</v>
      </c>
      <c r="G57" s="146">
        <f t="shared" si="24"/>
        <v>0</v>
      </c>
      <c r="H57" s="146">
        <f t="shared" si="24"/>
        <v>0</v>
      </c>
      <c r="I57" s="146">
        <f t="shared" si="24"/>
        <v>0</v>
      </c>
      <c r="J57" s="146">
        <f>J56+J52</f>
        <v>0</v>
      </c>
      <c r="K57" s="146">
        <f t="shared" si="24"/>
        <v>0</v>
      </c>
      <c r="L57" s="146">
        <f t="shared" si="24"/>
        <v>0</v>
      </c>
      <c r="M57" s="146">
        <f>M56+M52</f>
        <v>0</v>
      </c>
      <c r="N57" s="146">
        <f t="shared" si="24"/>
        <v>0</v>
      </c>
      <c r="O57" s="257">
        <f t="shared" si="24"/>
        <v>0</v>
      </c>
      <c r="P57" s="120">
        <f t="shared" si="15"/>
        <v>0</v>
      </c>
    </row>
    <row r="58" spans="2:16" ht="13.5" thickBot="1">
      <c r="B58" s="191">
        <v>15</v>
      </c>
      <c r="C58" s="161" t="s">
        <v>223</v>
      </c>
      <c r="D58" s="158">
        <f>D48-D57</f>
        <v>0</v>
      </c>
      <c r="E58" s="159">
        <f>E48-E57</f>
        <v>0</v>
      </c>
      <c r="F58" s="159">
        <f aca="true" t="shared" si="25" ref="F58:O58">F48-F57</f>
        <v>0</v>
      </c>
      <c r="G58" s="159">
        <f t="shared" si="25"/>
        <v>0</v>
      </c>
      <c r="H58" s="159">
        <f t="shared" si="25"/>
        <v>0</v>
      </c>
      <c r="I58" s="159">
        <f t="shared" si="25"/>
        <v>0</v>
      </c>
      <c r="J58" s="159">
        <f>J48-J57</f>
        <v>0</v>
      </c>
      <c r="K58" s="159">
        <f t="shared" si="25"/>
        <v>0</v>
      </c>
      <c r="L58" s="159">
        <f t="shared" si="25"/>
        <v>0</v>
      </c>
      <c r="M58" s="159">
        <f>M48-M57</f>
        <v>0</v>
      </c>
      <c r="N58" s="159">
        <f t="shared" si="25"/>
        <v>0</v>
      </c>
      <c r="O58" s="258">
        <f t="shared" si="25"/>
        <v>0</v>
      </c>
      <c r="P58" s="265">
        <f t="shared" si="15"/>
        <v>0</v>
      </c>
    </row>
    <row r="59" spans="2:16" ht="13.5" thickTop="1">
      <c r="B59" s="499"/>
      <c r="C59" s="500"/>
      <c r="D59" s="500"/>
      <c r="E59" s="500"/>
      <c r="F59" s="500"/>
      <c r="G59" s="500"/>
      <c r="H59" s="500"/>
      <c r="I59" s="500"/>
      <c r="J59" s="500"/>
      <c r="K59" s="500"/>
      <c r="L59" s="500"/>
      <c r="M59" s="500"/>
      <c r="N59" s="500"/>
      <c r="O59" s="500"/>
      <c r="P59" s="501"/>
    </row>
    <row r="60" spans="2:16" ht="12.75">
      <c r="B60" s="496" t="s">
        <v>269</v>
      </c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  <c r="N60" s="497"/>
      <c r="O60" s="497"/>
      <c r="P60" s="498"/>
    </row>
    <row r="61" spans="2:16" ht="12.75">
      <c r="B61" s="187">
        <v>16</v>
      </c>
      <c r="C61" s="413" t="s">
        <v>370</v>
      </c>
      <c r="D61" s="414"/>
      <c r="E61" s="415"/>
      <c r="F61" s="415"/>
      <c r="G61" s="415"/>
      <c r="H61" s="415"/>
      <c r="I61" s="415"/>
      <c r="J61" s="415"/>
      <c r="K61" s="415"/>
      <c r="L61" s="415"/>
      <c r="M61" s="415"/>
      <c r="N61" s="415"/>
      <c r="O61" s="416"/>
      <c r="P61" s="417">
        <f>SUM(D61:O61)</f>
        <v>0</v>
      </c>
    </row>
    <row r="62" spans="2:16" ht="12.75">
      <c r="B62" s="187">
        <v>17</v>
      </c>
      <c r="C62" s="406" t="s">
        <v>371</v>
      </c>
      <c r="D62" s="414"/>
      <c r="E62" s="415"/>
      <c r="F62" s="415"/>
      <c r="G62" s="415"/>
      <c r="H62" s="415"/>
      <c r="I62" s="415"/>
      <c r="J62" s="415"/>
      <c r="K62" s="415"/>
      <c r="L62" s="415"/>
      <c r="M62" s="415"/>
      <c r="N62" s="415"/>
      <c r="O62" s="416"/>
      <c r="P62" s="417">
        <f>SUM(D62:O62)</f>
        <v>0</v>
      </c>
    </row>
    <row r="63" spans="2:16" ht="12.75">
      <c r="B63" s="187">
        <v>18</v>
      </c>
      <c r="C63" s="406" t="s">
        <v>372</v>
      </c>
      <c r="D63" s="414"/>
      <c r="E63" s="415"/>
      <c r="F63" s="415"/>
      <c r="G63" s="415"/>
      <c r="H63" s="415"/>
      <c r="I63" s="415"/>
      <c r="J63" s="415"/>
      <c r="K63" s="415"/>
      <c r="L63" s="415"/>
      <c r="M63" s="415"/>
      <c r="N63" s="415"/>
      <c r="O63" s="416"/>
      <c r="P63" s="417">
        <f>SUM(D63:O63)</f>
        <v>0</v>
      </c>
    </row>
    <row r="64" spans="2:16" ht="13.5" thickBot="1">
      <c r="B64" s="191">
        <v>19</v>
      </c>
      <c r="C64" s="418" t="s">
        <v>373</v>
      </c>
      <c r="D64" s="414"/>
      <c r="E64" s="415"/>
      <c r="F64" s="415"/>
      <c r="G64" s="415"/>
      <c r="H64" s="415"/>
      <c r="I64" s="415"/>
      <c r="J64" s="415"/>
      <c r="K64" s="415"/>
      <c r="L64" s="415"/>
      <c r="M64" s="415"/>
      <c r="N64" s="415"/>
      <c r="O64" s="416"/>
      <c r="P64" s="417">
        <f>SUM(D64:O64)</f>
        <v>0</v>
      </c>
    </row>
    <row r="65" spans="2:16" ht="13.5" thickTop="1">
      <c r="B65" s="499"/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00"/>
      <c r="O65" s="500"/>
      <c r="P65" s="501"/>
    </row>
    <row r="66" spans="2:16" ht="12.75">
      <c r="B66" s="496" t="s">
        <v>271</v>
      </c>
      <c r="C66" s="497"/>
      <c r="D66" s="497"/>
      <c r="E66" s="497"/>
      <c r="F66" s="497"/>
      <c r="G66" s="497"/>
      <c r="H66" s="497"/>
      <c r="I66" s="497"/>
      <c r="J66" s="497"/>
      <c r="K66" s="497"/>
      <c r="L66" s="497"/>
      <c r="M66" s="497"/>
      <c r="N66" s="497"/>
      <c r="O66" s="497"/>
      <c r="P66" s="498"/>
    </row>
    <row r="67" spans="2:16" ht="12.75">
      <c r="B67" s="92">
        <v>20</v>
      </c>
      <c r="C67" s="312" t="s">
        <v>303</v>
      </c>
      <c r="D67" s="32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23"/>
    </row>
    <row r="68" spans="2:16" ht="12.75">
      <c r="B68" s="419" t="s">
        <v>273</v>
      </c>
      <c r="C68" s="313" t="str">
        <f>C12</f>
        <v>УЛАЗ У ПРЕНОСНИ СИСТЕМ - без КиМ</v>
      </c>
      <c r="D68" s="148">
        <f>D13</f>
        <v>0</v>
      </c>
      <c r="E68" s="149">
        <f aca="true" t="shared" si="26" ref="E68:P68">E13</f>
        <v>0</v>
      </c>
      <c r="F68" s="149">
        <f t="shared" si="26"/>
        <v>0</v>
      </c>
      <c r="G68" s="149">
        <f t="shared" si="26"/>
        <v>0</v>
      </c>
      <c r="H68" s="149">
        <f t="shared" si="26"/>
        <v>0</v>
      </c>
      <c r="I68" s="149">
        <f t="shared" si="26"/>
        <v>0</v>
      </c>
      <c r="J68" s="149">
        <f t="shared" si="26"/>
        <v>0</v>
      </c>
      <c r="K68" s="149">
        <f t="shared" si="26"/>
        <v>0</v>
      </c>
      <c r="L68" s="149">
        <f t="shared" si="26"/>
        <v>0</v>
      </c>
      <c r="M68" s="149">
        <f t="shared" si="26"/>
        <v>0</v>
      </c>
      <c r="N68" s="149">
        <f t="shared" si="26"/>
        <v>0</v>
      </c>
      <c r="O68" s="251">
        <f t="shared" si="26"/>
        <v>0</v>
      </c>
      <c r="P68" s="260">
        <f t="shared" si="26"/>
        <v>0</v>
      </c>
    </row>
    <row r="69" spans="2:16" ht="12.75">
      <c r="B69" s="419" t="s">
        <v>275</v>
      </c>
      <c r="C69" s="313" t="str">
        <f>C32</f>
        <v>ЕМС АД - Губици у преносној мрежи без КиМ</v>
      </c>
      <c r="D69" s="148">
        <f>D32</f>
        <v>0</v>
      </c>
      <c r="E69" s="149">
        <f aca="true" t="shared" si="27" ref="E69:P69">E32</f>
        <v>0</v>
      </c>
      <c r="F69" s="149">
        <f t="shared" si="27"/>
        <v>0</v>
      </c>
      <c r="G69" s="149">
        <f t="shared" si="27"/>
        <v>0</v>
      </c>
      <c r="H69" s="149">
        <f t="shared" si="27"/>
        <v>0</v>
      </c>
      <c r="I69" s="149">
        <f t="shared" si="27"/>
        <v>0</v>
      </c>
      <c r="J69" s="149">
        <f t="shared" si="27"/>
        <v>0</v>
      </c>
      <c r="K69" s="149">
        <f t="shared" si="27"/>
        <v>0</v>
      </c>
      <c r="L69" s="149">
        <f t="shared" si="27"/>
        <v>0</v>
      </c>
      <c r="M69" s="149">
        <f t="shared" si="27"/>
        <v>0</v>
      </c>
      <c r="N69" s="149">
        <f t="shared" si="27"/>
        <v>0</v>
      </c>
      <c r="O69" s="251">
        <f t="shared" si="27"/>
        <v>0</v>
      </c>
      <c r="P69" s="260">
        <f t="shared" si="27"/>
        <v>0</v>
      </c>
    </row>
    <row r="70" spans="2:16" ht="12.75">
      <c r="B70" s="419" t="s">
        <v>276</v>
      </c>
      <c r="C70" s="313" t="str">
        <f>CONCATENATE(C69," (у %)")</f>
        <v>ЕМС АД - Губици у преносној мрежи без КиМ (у %)</v>
      </c>
      <c r="D70" s="302">
        <f>IF(D68=0,0,D69/D68*100)</f>
        <v>0</v>
      </c>
      <c r="E70" s="303">
        <f aca="true" t="shared" si="28" ref="E70:P70">IF(E68=0,0,E69/E68*100)</f>
        <v>0</v>
      </c>
      <c r="F70" s="303">
        <f t="shared" si="28"/>
        <v>0</v>
      </c>
      <c r="G70" s="303">
        <f t="shared" si="28"/>
        <v>0</v>
      </c>
      <c r="H70" s="303">
        <f t="shared" si="28"/>
        <v>0</v>
      </c>
      <c r="I70" s="303">
        <f t="shared" si="28"/>
        <v>0</v>
      </c>
      <c r="J70" s="303">
        <f t="shared" si="28"/>
        <v>0</v>
      </c>
      <c r="K70" s="303">
        <f t="shared" si="28"/>
        <v>0</v>
      </c>
      <c r="L70" s="303">
        <f t="shared" si="28"/>
        <v>0</v>
      </c>
      <c r="M70" s="303">
        <f t="shared" si="28"/>
        <v>0</v>
      </c>
      <c r="N70" s="303">
        <f t="shared" si="28"/>
        <v>0</v>
      </c>
      <c r="O70" s="304">
        <f t="shared" si="28"/>
        <v>0</v>
      </c>
      <c r="P70" s="305">
        <f t="shared" si="28"/>
        <v>0</v>
      </c>
    </row>
    <row r="71" spans="2:16" ht="12.75">
      <c r="B71" s="92" t="s">
        <v>336</v>
      </c>
      <c r="C71" s="312" t="s">
        <v>272</v>
      </c>
      <c r="D71" s="324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3"/>
    </row>
    <row r="72" spans="2:16" ht="12.75">
      <c r="B72" s="419" t="s">
        <v>374</v>
      </c>
      <c r="C72" s="313" t="s">
        <v>274</v>
      </c>
      <c r="D72" s="148">
        <f>D48</f>
        <v>0</v>
      </c>
      <c r="E72" s="149">
        <f aca="true" t="shared" si="29" ref="E72:P72">E48</f>
        <v>0</v>
      </c>
      <c r="F72" s="149">
        <f t="shared" si="29"/>
        <v>0</v>
      </c>
      <c r="G72" s="149">
        <f t="shared" si="29"/>
        <v>0</v>
      </c>
      <c r="H72" s="149">
        <f t="shared" si="29"/>
        <v>0</v>
      </c>
      <c r="I72" s="149">
        <f t="shared" si="29"/>
        <v>0</v>
      </c>
      <c r="J72" s="149">
        <f t="shared" si="29"/>
        <v>0</v>
      </c>
      <c r="K72" s="149">
        <f t="shared" si="29"/>
        <v>0</v>
      </c>
      <c r="L72" s="149">
        <f t="shared" si="29"/>
        <v>0</v>
      </c>
      <c r="M72" s="149">
        <f t="shared" si="29"/>
        <v>0</v>
      </c>
      <c r="N72" s="149">
        <f t="shared" si="29"/>
        <v>0</v>
      </c>
      <c r="O72" s="251">
        <f t="shared" si="29"/>
        <v>0</v>
      </c>
      <c r="P72" s="260">
        <f t="shared" si="29"/>
        <v>0</v>
      </c>
    </row>
    <row r="73" spans="2:16" ht="12.75">
      <c r="B73" s="91" t="s">
        <v>375</v>
      </c>
      <c r="C73" s="307" t="str">
        <f>C56</f>
        <v>ЕМС АД - Губици у преносној мрежи</v>
      </c>
      <c r="D73" s="326">
        <f>IF(D44=0,0,D56)</f>
        <v>0</v>
      </c>
      <c r="E73" s="321">
        <f aca="true" t="shared" si="30" ref="E73:P73">IF(E44=0,0,E56)</f>
        <v>0</v>
      </c>
      <c r="F73" s="321">
        <f t="shared" si="30"/>
        <v>0</v>
      </c>
      <c r="G73" s="321">
        <f t="shared" si="30"/>
        <v>0</v>
      </c>
      <c r="H73" s="321">
        <f t="shared" si="30"/>
        <v>0</v>
      </c>
      <c r="I73" s="137">
        <f t="shared" si="30"/>
        <v>0</v>
      </c>
      <c r="J73" s="320">
        <f t="shared" si="30"/>
        <v>0</v>
      </c>
      <c r="K73" s="137">
        <f t="shared" si="30"/>
        <v>0</v>
      </c>
      <c r="L73" s="137">
        <f t="shared" si="30"/>
        <v>0</v>
      </c>
      <c r="M73" s="137">
        <f t="shared" si="30"/>
        <v>0</v>
      </c>
      <c r="N73" s="320">
        <f t="shared" si="30"/>
        <v>0</v>
      </c>
      <c r="O73" s="252">
        <f t="shared" si="30"/>
        <v>0</v>
      </c>
      <c r="P73" s="437">
        <f t="shared" si="30"/>
        <v>0</v>
      </c>
    </row>
    <row r="74" spans="2:17" ht="13.5" thickBot="1">
      <c r="B74" s="420" t="s">
        <v>376</v>
      </c>
      <c r="C74" s="314" t="str">
        <f>CONCATENATE(C73," (у %)")</f>
        <v>ЕМС АД - Губици у преносној мрежи (у %)</v>
      </c>
      <c r="D74" s="327">
        <f>IF(OR(D72=0,D44=0),0,D73/D72*100)</f>
        <v>0</v>
      </c>
      <c r="E74" s="328">
        <f aca="true" t="shared" si="31" ref="E74:P74">IF(OR(E72=0,E44=0),0,E73/E72*100)</f>
        <v>0</v>
      </c>
      <c r="F74" s="306">
        <f t="shared" si="31"/>
        <v>0</v>
      </c>
      <c r="G74" s="306">
        <f t="shared" si="31"/>
        <v>0</v>
      </c>
      <c r="H74" s="329">
        <f t="shared" si="31"/>
        <v>0</v>
      </c>
      <c r="I74" s="306">
        <f t="shared" si="31"/>
        <v>0</v>
      </c>
      <c r="J74" s="329">
        <f t="shared" si="31"/>
        <v>0</v>
      </c>
      <c r="K74" s="328">
        <f t="shared" si="31"/>
        <v>0</v>
      </c>
      <c r="L74" s="328">
        <f t="shared" si="31"/>
        <v>0</v>
      </c>
      <c r="M74" s="306">
        <f t="shared" si="31"/>
        <v>0</v>
      </c>
      <c r="N74" s="306">
        <f t="shared" si="31"/>
        <v>0</v>
      </c>
      <c r="O74" s="330">
        <f t="shared" si="31"/>
        <v>0</v>
      </c>
      <c r="P74" s="327">
        <f t="shared" si="31"/>
        <v>0</v>
      </c>
      <c r="Q74" s="436"/>
    </row>
    <row r="75" ht="13.5" thickTop="1"/>
  </sheetData>
  <sheetProtection/>
  <mergeCells count="8">
    <mergeCell ref="B60:P60"/>
    <mergeCell ref="B65:P65"/>
    <mergeCell ref="B66:P66"/>
    <mergeCell ref="B59:P59"/>
    <mergeCell ref="B7:P7"/>
    <mergeCell ref="E9:G9"/>
    <mergeCell ref="C10:C11"/>
    <mergeCell ref="D10:O10"/>
  </mergeCells>
  <printOptions horizontalCentered="1"/>
  <pageMargins left="0.17" right="0.18" top="0.38" bottom="0.44" header="0.31" footer="0.25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46">
      <selection activeCell="A1" sqref="A1"/>
    </sheetView>
  </sheetViews>
  <sheetFormatPr defaultColWidth="9.140625" defaultRowHeight="12.75"/>
  <cols>
    <col min="1" max="1" width="3.7109375" style="50" customWidth="1"/>
    <col min="2" max="2" width="5.421875" style="64" customWidth="1"/>
    <col min="3" max="3" width="48.28125" style="50" customWidth="1"/>
    <col min="4" max="15" width="6.7109375" style="50" customWidth="1"/>
    <col min="16" max="16" width="9.7109375" style="65" customWidth="1"/>
    <col min="17" max="16384" width="9.140625" style="50" customWidth="1"/>
  </cols>
  <sheetData>
    <row r="1" spans="1:16" ht="12.75">
      <c r="A1" s="15" t="s">
        <v>61</v>
      </c>
      <c r="B1" s="16"/>
      <c r="C1" s="15"/>
      <c r="D1" s="20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2.75">
      <c r="A2" s="15"/>
      <c r="B2" s="16"/>
      <c r="C2" s="15"/>
      <c r="D2" s="20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2.75">
      <c r="A3" s="20"/>
      <c r="B3" s="17" t="str">
        <f>CONCATENATE('Poc.strana'!A22," ",'Poc.strana'!C22)</f>
        <v>Назив енергетског субјекта: </v>
      </c>
      <c r="C3" s="20"/>
      <c r="D3" s="2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20"/>
      <c r="B4" s="17" t="str">
        <f>CONCATENATE('Poc.strana'!A35," ",'Poc.strana'!C35)</f>
        <v>Датум обраде: </v>
      </c>
      <c r="C4" s="20"/>
      <c r="D4" s="20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2.75">
      <c r="A5" s="49"/>
      <c r="B5" s="51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2.75">
      <c r="A6" s="49"/>
      <c r="B6" s="51"/>
      <c r="C6" s="52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2.75">
      <c r="A7" s="49"/>
      <c r="B7" s="502" t="str">
        <f>CONCATENATE("Табела ЕТ-3-5.3 РЕАЛИЗАЦИЈА ПРЕУЗИМАЊА И ИСПОРУКЕ ЕЛЕКТРИЧНЕ ЕНЕРГИЈЕ ЗА"," ",'Poc.strana'!C25-2,". ГОДИНУ")</f>
        <v>Табела ЕТ-3-5.3 РЕАЛИЗАЦИЈА ПРЕУЗИМАЊА И ИСПОРУКЕ ЕЛЕКТРИЧНЕ ЕНЕРГИЈЕ ЗА 2021. ГОДИНУ</v>
      </c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</row>
    <row r="8" spans="1:16" ht="13.5" thickBot="1">
      <c r="A8" s="49"/>
      <c r="B8" s="51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2:16" ht="14.25" thickBot="1" thickTop="1">
      <c r="B9" s="202"/>
      <c r="C9" s="162" t="s">
        <v>177</v>
      </c>
      <c r="D9" s="203"/>
      <c r="E9" s="503"/>
      <c r="F9" s="503"/>
      <c r="G9" s="503"/>
      <c r="H9" s="411" t="s">
        <v>193</v>
      </c>
      <c r="I9" s="162"/>
      <c r="J9" s="162"/>
      <c r="K9" s="162"/>
      <c r="L9" s="203"/>
      <c r="M9" s="162"/>
      <c r="N9" s="162"/>
      <c r="O9" s="162"/>
      <c r="P9" s="412"/>
    </row>
    <row r="10" spans="2:16" ht="13.5" thickTop="1">
      <c r="B10" s="53" t="s">
        <v>65</v>
      </c>
      <c r="C10" s="504" t="s">
        <v>66</v>
      </c>
      <c r="D10" s="506" t="s">
        <v>67</v>
      </c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8"/>
      <c r="P10" s="54" t="s">
        <v>24</v>
      </c>
    </row>
    <row r="11" spans="2:16" ht="12.75">
      <c r="B11" s="55" t="s">
        <v>68</v>
      </c>
      <c r="C11" s="505"/>
      <c r="D11" s="132" t="s">
        <v>25</v>
      </c>
      <c r="E11" s="133" t="s">
        <v>26</v>
      </c>
      <c r="F11" s="133" t="s">
        <v>27</v>
      </c>
      <c r="G11" s="133" t="s">
        <v>28</v>
      </c>
      <c r="H11" s="133" t="s">
        <v>29</v>
      </c>
      <c r="I11" s="133" t="s">
        <v>30</v>
      </c>
      <c r="J11" s="133" t="s">
        <v>31</v>
      </c>
      <c r="K11" s="133" t="s">
        <v>32</v>
      </c>
      <c r="L11" s="133" t="s">
        <v>33</v>
      </c>
      <c r="M11" s="133" t="s">
        <v>34</v>
      </c>
      <c r="N11" s="133" t="s">
        <v>35</v>
      </c>
      <c r="O11" s="134" t="s">
        <v>36</v>
      </c>
      <c r="P11" s="56" t="s">
        <v>69</v>
      </c>
    </row>
    <row r="12" spans="2:16" ht="12.75">
      <c r="B12" s="90" t="s">
        <v>202</v>
      </c>
      <c r="C12" s="57" t="s">
        <v>203</v>
      </c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3"/>
      <c r="P12" s="104"/>
    </row>
    <row r="13" spans="2:16" ht="12.75">
      <c r="B13" s="91">
        <v>1</v>
      </c>
      <c r="C13" s="58" t="s">
        <v>208</v>
      </c>
      <c r="D13" s="315">
        <f>D14+D15+D16+D17</f>
        <v>0</v>
      </c>
      <c r="E13" s="316">
        <f aca="true" t="shared" si="0" ref="E13:O13">E14+E15+E16+E17</f>
        <v>0</v>
      </c>
      <c r="F13" s="316">
        <f t="shared" si="0"/>
        <v>0</v>
      </c>
      <c r="G13" s="316">
        <f t="shared" si="0"/>
        <v>0</v>
      </c>
      <c r="H13" s="316">
        <f t="shared" si="0"/>
        <v>0</v>
      </c>
      <c r="I13" s="239">
        <f t="shared" si="0"/>
        <v>0</v>
      </c>
      <c r="J13" s="316">
        <f t="shared" si="0"/>
        <v>0</v>
      </c>
      <c r="K13" s="316">
        <f t="shared" si="0"/>
        <v>0</v>
      </c>
      <c r="L13" s="316">
        <f t="shared" si="0"/>
        <v>0</v>
      </c>
      <c r="M13" s="316">
        <f t="shared" si="0"/>
        <v>0</v>
      </c>
      <c r="N13" s="316">
        <f t="shared" si="0"/>
        <v>0</v>
      </c>
      <c r="O13" s="240">
        <f t="shared" si="0"/>
        <v>0</v>
      </c>
      <c r="P13" s="317">
        <f>SUM(D13:O13)</f>
        <v>0</v>
      </c>
    </row>
    <row r="14" spans="2:16" ht="12.75">
      <c r="B14" s="91" t="s">
        <v>40</v>
      </c>
      <c r="C14" s="307" t="s">
        <v>183</v>
      </c>
      <c r="D14" s="209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41"/>
      <c r="P14" s="259">
        <f>SUM(D14:O14)</f>
        <v>0</v>
      </c>
    </row>
    <row r="15" spans="2:16" ht="12.75">
      <c r="B15" s="91" t="s">
        <v>41</v>
      </c>
      <c r="C15" s="307" t="s">
        <v>206</v>
      </c>
      <c r="D15" s="205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42"/>
      <c r="P15" s="259">
        <f>SUM(D15:O15)</f>
        <v>0</v>
      </c>
    </row>
    <row r="16" spans="2:16" ht="12.75">
      <c r="B16" s="91" t="s">
        <v>42</v>
      </c>
      <c r="C16" s="307" t="s">
        <v>293</v>
      </c>
      <c r="D16" s="205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42"/>
      <c r="P16" s="259">
        <f>SUM(D16:O16)</f>
        <v>0</v>
      </c>
    </row>
    <row r="17" spans="2:16" ht="12.75">
      <c r="B17" s="91" t="s">
        <v>43</v>
      </c>
      <c r="C17" s="307" t="s">
        <v>214</v>
      </c>
      <c r="D17" s="205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42"/>
      <c r="P17" s="260">
        <f>SUM(D17:O17)</f>
        <v>0</v>
      </c>
    </row>
    <row r="18" spans="2:16" ht="12.75">
      <c r="B18" s="92" t="s">
        <v>205</v>
      </c>
      <c r="C18" s="61" t="s">
        <v>204</v>
      </c>
      <c r="D18" s="243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5"/>
      <c r="P18" s="261"/>
    </row>
    <row r="19" spans="2:16" ht="12.75">
      <c r="B19" s="186">
        <v>2</v>
      </c>
      <c r="C19" s="58" t="s">
        <v>209</v>
      </c>
      <c r="D19" s="315">
        <f>D20+D21+D22+D23+D24+D30+D31</f>
        <v>0</v>
      </c>
      <c r="E19" s="316">
        <f aca="true" t="shared" si="1" ref="E19:O19">E20+E21+E22+E23+E24+E30+E31</f>
        <v>0</v>
      </c>
      <c r="F19" s="316">
        <f t="shared" si="1"/>
        <v>0</v>
      </c>
      <c r="G19" s="316">
        <f t="shared" si="1"/>
        <v>0</v>
      </c>
      <c r="H19" s="316">
        <f t="shared" si="1"/>
        <v>0</v>
      </c>
      <c r="I19" s="239">
        <f t="shared" si="1"/>
        <v>0</v>
      </c>
      <c r="J19" s="316">
        <f t="shared" si="1"/>
        <v>0</v>
      </c>
      <c r="K19" s="316">
        <f t="shared" si="1"/>
        <v>0</v>
      </c>
      <c r="L19" s="316">
        <f t="shared" si="1"/>
        <v>0</v>
      </c>
      <c r="M19" s="316">
        <f t="shared" si="1"/>
        <v>0</v>
      </c>
      <c r="N19" s="316">
        <f t="shared" si="1"/>
        <v>0</v>
      </c>
      <c r="O19" s="240">
        <f t="shared" si="1"/>
        <v>0</v>
      </c>
      <c r="P19" s="259">
        <f>SUM(D19:O19)</f>
        <v>0</v>
      </c>
    </row>
    <row r="20" spans="2:16" ht="12.75">
      <c r="B20" s="91" t="s">
        <v>51</v>
      </c>
      <c r="C20" s="307" t="s">
        <v>288</v>
      </c>
      <c r="D20" s="209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41"/>
      <c r="P20" s="259">
        <f>SUM(D20:O20)</f>
        <v>0</v>
      </c>
    </row>
    <row r="21" spans="2:16" ht="12.75">
      <c r="B21" s="91" t="s">
        <v>52</v>
      </c>
      <c r="C21" s="307" t="s">
        <v>294</v>
      </c>
      <c r="D21" s="209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41"/>
      <c r="P21" s="259">
        <f>SUM(D21:O21)</f>
        <v>0</v>
      </c>
    </row>
    <row r="22" spans="2:16" ht="12.75">
      <c r="B22" s="91" t="s">
        <v>53</v>
      </c>
      <c r="C22" s="307" t="s">
        <v>289</v>
      </c>
      <c r="D22" s="209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41"/>
      <c r="P22" s="259">
        <f>SUM(D22:O22)</f>
        <v>0</v>
      </c>
    </row>
    <row r="23" spans="2:16" ht="12.75">
      <c r="B23" s="91" t="s">
        <v>54</v>
      </c>
      <c r="C23" s="307" t="s">
        <v>290</v>
      </c>
      <c r="D23" s="209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41"/>
      <c r="P23" s="259">
        <f aca="true" t="shared" si="2" ref="P23:P29">SUM(D23:O23)</f>
        <v>0</v>
      </c>
    </row>
    <row r="24" spans="2:16" ht="12.75">
      <c r="B24" s="91" t="s">
        <v>55</v>
      </c>
      <c r="C24" s="308" t="s">
        <v>295</v>
      </c>
      <c r="D24" s="238">
        <f>D25+D26+D27</f>
        <v>0</v>
      </c>
      <c r="E24" s="239">
        <f aca="true" t="shared" si="3" ref="E24:O24">E25+E26+E27</f>
        <v>0</v>
      </c>
      <c r="F24" s="239">
        <f t="shared" si="3"/>
        <v>0</v>
      </c>
      <c r="G24" s="239">
        <f t="shared" si="3"/>
        <v>0</v>
      </c>
      <c r="H24" s="239">
        <f t="shared" si="3"/>
        <v>0</v>
      </c>
      <c r="I24" s="239">
        <f t="shared" si="3"/>
        <v>0</v>
      </c>
      <c r="J24" s="239">
        <f t="shared" si="3"/>
        <v>0</v>
      </c>
      <c r="K24" s="239">
        <f t="shared" si="3"/>
        <v>0</v>
      </c>
      <c r="L24" s="239">
        <f t="shared" si="3"/>
        <v>0</v>
      </c>
      <c r="M24" s="239">
        <f t="shared" si="3"/>
        <v>0</v>
      </c>
      <c r="N24" s="239">
        <f t="shared" si="3"/>
        <v>0</v>
      </c>
      <c r="O24" s="240">
        <f t="shared" si="3"/>
        <v>0</v>
      </c>
      <c r="P24" s="259">
        <f t="shared" si="2"/>
        <v>0</v>
      </c>
    </row>
    <row r="25" spans="2:16" ht="12.75">
      <c r="B25" s="91" t="s">
        <v>304</v>
      </c>
      <c r="C25" s="309" t="s">
        <v>296</v>
      </c>
      <c r="D25" s="209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41"/>
      <c r="P25" s="259">
        <f t="shared" si="2"/>
        <v>0</v>
      </c>
    </row>
    <row r="26" spans="2:16" ht="12.75">
      <c r="B26" s="91" t="s">
        <v>305</v>
      </c>
      <c r="C26" s="309" t="s">
        <v>297</v>
      </c>
      <c r="D26" s="209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41"/>
      <c r="P26" s="259">
        <f t="shared" si="2"/>
        <v>0</v>
      </c>
    </row>
    <row r="27" spans="2:16" ht="12.75">
      <c r="B27" s="91" t="s">
        <v>306</v>
      </c>
      <c r="C27" s="309" t="s">
        <v>76</v>
      </c>
      <c r="D27" s="238">
        <f>D28+D29</f>
        <v>0</v>
      </c>
      <c r="E27" s="239">
        <f aca="true" t="shared" si="4" ref="E27:O27">E28+E29</f>
        <v>0</v>
      </c>
      <c r="F27" s="239">
        <f t="shared" si="4"/>
        <v>0</v>
      </c>
      <c r="G27" s="239">
        <f t="shared" si="4"/>
        <v>0</v>
      </c>
      <c r="H27" s="239">
        <f t="shared" si="4"/>
        <v>0</v>
      </c>
      <c r="I27" s="239">
        <f t="shared" si="4"/>
        <v>0</v>
      </c>
      <c r="J27" s="239">
        <f t="shared" si="4"/>
        <v>0</v>
      </c>
      <c r="K27" s="239">
        <f t="shared" si="4"/>
        <v>0</v>
      </c>
      <c r="L27" s="239">
        <f t="shared" si="4"/>
        <v>0</v>
      </c>
      <c r="M27" s="239">
        <f t="shared" si="4"/>
        <v>0</v>
      </c>
      <c r="N27" s="239">
        <f t="shared" si="4"/>
        <v>0</v>
      </c>
      <c r="O27" s="240">
        <f t="shared" si="4"/>
        <v>0</v>
      </c>
      <c r="P27" s="259">
        <f t="shared" si="2"/>
        <v>0</v>
      </c>
    </row>
    <row r="28" spans="2:16" ht="12.75">
      <c r="B28" s="91" t="s">
        <v>307</v>
      </c>
      <c r="C28" s="310" t="s">
        <v>73</v>
      </c>
      <c r="D28" s="209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41"/>
      <c r="P28" s="259">
        <f t="shared" si="2"/>
        <v>0</v>
      </c>
    </row>
    <row r="29" spans="2:16" ht="12.75">
      <c r="B29" s="91" t="s">
        <v>308</v>
      </c>
      <c r="C29" s="310" t="s">
        <v>75</v>
      </c>
      <c r="D29" s="209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41"/>
      <c r="P29" s="259">
        <f t="shared" si="2"/>
        <v>0</v>
      </c>
    </row>
    <row r="30" spans="2:16" ht="12.75">
      <c r="B30" s="91" t="s">
        <v>56</v>
      </c>
      <c r="C30" s="308" t="s">
        <v>207</v>
      </c>
      <c r="D30" s="209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41"/>
      <c r="P30" s="259">
        <f>SUM(D30:O30)</f>
        <v>0</v>
      </c>
    </row>
    <row r="31" spans="2:16" ht="12.75">
      <c r="B31" s="91" t="s">
        <v>309</v>
      </c>
      <c r="C31" s="307" t="s">
        <v>215</v>
      </c>
      <c r="D31" s="209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41"/>
      <c r="P31" s="259">
        <f>SUM(D31:O31)</f>
        <v>0</v>
      </c>
    </row>
    <row r="32" spans="2:16" ht="12.75">
      <c r="B32" s="187">
        <v>3</v>
      </c>
      <c r="C32" s="60" t="s">
        <v>298</v>
      </c>
      <c r="D32" s="218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46"/>
      <c r="P32" s="120">
        <f>SUM(D32:O32)</f>
        <v>0</v>
      </c>
    </row>
    <row r="33" spans="2:16" ht="12.75">
      <c r="B33" s="235">
        <v>4</v>
      </c>
      <c r="C33" s="236" t="s">
        <v>299</v>
      </c>
      <c r="D33" s="247">
        <f aca="true" t="shared" si="5" ref="D33:O33">D19+D32</f>
        <v>0</v>
      </c>
      <c r="E33" s="248">
        <f t="shared" si="5"/>
        <v>0</v>
      </c>
      <c r="F33" s="248">
        <f t="shared" si="5"/>
        <v>0</v>
      </c>
      <c r="G33" s="248">
        <f t="shared" si="5"/>
        <v>0</v>
      </c>
      <c r="H33" s="248">
        <f t="shared" si="5"/>
        <v>0</v>
      </c>
      <c r="I33" s="248">
        <f t="shared" si="5"/>
        <v>0</v>
      </c>
      <c r="J33" s="248">
        <f t="shared" si="5"/>
        <v>0</v>
      </c>
      <c r="K33" s="248">
        <f t="shared" si="5"/>
        <v>0</v>
      </c>
      <c r="L33" s="248">
        <f t="shared" si="5"/>
        <v>0</v>
      </c>
      <c r="M33" s="248">
        <f t="shared" si="5"/>
        <v>0</v>
      </c>
      <c r="N33" s="248">
        <f t="shared" si="5"/>
        <v>0</v>
      </c>
      <c r="O33" s="249">
        <f t="shared" si="5"/>
        <v>0</v>
      </c>
      <c r="P33" s="262">
        <f>SUM(D33:O33)</f>
        <v>0</v>
      </c>
    </row>
    <row r="34" spans="2:16" ht="12.75">
      <c r="B34" s="187">
        <v>5</v>
      </c>
      <c r="C34" s="60" t="s">
        <v>221</v>
      </c>
      <c r="D34" s="151">
        <f>D13-D33</f>
        <v>0</v>
      </c>
      <c r="E34" s="152">
        <f>E13-E33</f>
        <v>0</v>
      </c>
      <c r="F34" s="152">
        <f aca="true" t="shared" si="6" ref="F34:O34">F13-F33</f>
        <v>0</v>
      </c>
      <c r="G34" s="152">
        <f t="shared" si="6"/>
        <v>0</v>
      </c>
      <c r="H34" s="152">
        <f t="shared" si="6"/>
        <v>0</v>
      </c>
      <c r="I34" s="152">
        <f t="shared" si="6"/>
        <v>0</v>
      </c>
      <c r="J34" s="152">
        <f>J13-J33</f>
        <v>0</v>
      </c>
      <c r="K34" s="152">
        <f t="shared" si="6"/>
        <v>0</v>
      </c>
      <c r="L34" s="152">
        <f t="shared" si="6"/>
        <v>0</v>
      </c>
      <c r="M34" s="152">
        <f>M13-M33</f>
        <v>0</v>
      </c>
      <c r="N34" s="152">
        <f t="shared" si="6"/>
        <v>0</v>
      </c>
      <c r="O34" s="250">
        <f t="shared" si="6"/>
        <v>0</v>
      </c>
      <c r="P34" s="120">
        <f>SUM(D34:O34)</f>
        <v>0</v>
      </c>
    </row>
    <row r="35" spans="2:16" ht="12.75">
      <c r="B35" s="188" t="s">
        <v>210</v>
      </c>
      <c r="C35" s="61" t="s">
        <v>211</v>
      </c>
      <c r="D35" s="243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5"/>
      <c r="P35" s="261">
        <v>0</v>
      </c>
    </row>
    <row r="36" spans="2:16" ht="12.75">
      <c r="B36" s="189">
        <v>6</v>
      </c>
      <c r="C36" s="63" t="s">
        <v>208</v>
      </c>
      <c r="D36" s="148">
        <f>D37+D38+D39</f>
        <v>0</v>
      </c>
      <c r="E36" s="149">
        <f aca="true" t="shared" si="7" ref="E36:O36">E37+E38+E39</f>
        <v>0</v>
      </c>
      <c r="F36" s="149">
        <f t="shared" si="7"/>
        <v>0</v>
      </c>
      <c r="G36" s="149">
        <f t="shared" si="7"/>
        <v>0</v>
      </c>
      <c r="H36" s="149">
        <f t="shared" si="7"/>
        <v>0</v>
      </c>
      <c r="I36" s="149">
        <f t="shared" si="7"/>
        <v>0</v>
      </c>
      <c r="J36" s="149">
        <f t="shared" si="7"/>
        <v>0</v>
      </c>
      <c r="K36" s="149">
        <f t="shared" si="7"/>
        <v>0</v>
      </c>
      <c r="L36" s="149">
        <f t="shared" si="7"/>
        <v>0</v>
      </c>
      <c r="M36" s="149">
        <f t="shared" si="7"/>
        <v>0</v>
      </c>
      <c r="N36" s="149">
        <f t="shared" si="7"/>
        <v>0</v>
      </c>
      <c r="O36" s="251">
        <f t="shared" si="7"/>
        <v>0</v>
      </c>
      <c r="P36" s="115">
        <f>SUM(D36:O36)</f>
        <v>0</v>
      </c>
    </row>
    <row r="37" spans="2:16" ht="12.75">
      <c r="B37" s="186" t="s">
        <v>159</v>
      </c>
      <c r="C37" s="307" t="s">
        <v>212</v>
      </c>
      <c r="D37" s="209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41"/>
      <c r="P37" s="259">
        <f aca="true" t="shared" si="8" ref="P37:P46">SUM(D37:O37)</f>
        <v>0</v>
      </c>
    </row>
    <row r="38" spans="2:16" ht="12.75">
      <c r="B38" s="186" t="s">
        <v>160</v>
      </c>
      <c r="C38" s="307" t="s">
        <v>256</v>
      </c>
      <c r="D38" s="136">
        <f>D30</f>
        <v>0</v>
      </c>
      <c r="E38" s="137">
        <f aca="true" t="shared" si="9" ref="E38:O38">E30</f>
        <v>0</v>
      </c>
      <c r="F38" s="137">
        <f t="shared" si="9"/>
        <v>0</v>
      </c>
      <c r="G38" s="137">
        <f t="shared" si="9"/>
        <v>0</v>
      </c>
      <c r="H38" s="137">
        <f t="shared" si="9"/>
        <v>0</v>
      </c>
      <c r="I38" s="137">
        <f t="shared" si="9"/>
        <v>0</v>
      </c>
      <c r="J38" s="137">
        <f t="shared" si="9"/>
        <v>0</v>
      </c>
      <c r="K38" s="137">
        <f t="shared" si="9"/>
        <v>0</v>
      </c>
      <c r="L38" s="137">
        <f t="shared" si="9"/>
        <v>0</v>
      </c>
      <c r="M38" s="137">
        <f t="shared" si="9"/>
        <v>0</v>
      </c>
      <c r="N38" s="137">
        <f t="shared" si="9"/>
        <v>0</v>
      </c>
      <c r="O38" s="252">
        <f t="shared" si="9"/>
        <v>0</v>
      </c>
      <c r="P38" s="259">
        <f t="shared" si="8"/>
        <v>0</v>
      </c>
    </row>
    <row r="39" spans="2:16" ht="12.75">
      <c r="B39" s="190" t="s">
        <v>161</v>
      </c>
      <c r="C39" s="311" t="s">
        <v>213</v>
      </c>
      <c r="D39" s="212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53"/>
      <c r="P39" s="263">
        <f>SUM(D39:O39)</f>
        <v>0</v>
      </c>
    </row>
    <row r="40" spans="2:16" ht="12.75">
      <c r="B40" s="189">
        <v>7</v>
      </c>
      <c r="C40" s="63" t="s">
        <v>209</v>
      </c>
      <c r="D40" s="148">
        <f>D41+D42+D43-D44</f>
        <v>0</v>
      </c>
      <c r="E40" s="149">
        <f aca="true" t="shared" si="10" ref="E40:O40">E41+E42+E43-E44</f>
        <v>0</v>
      </c>
      <c r="F40" s="149">
        <f t="shared" si="10"/>
        <v>0</v>
      </c>
      <c r="G40" s="149">
        <f t="shared" si="10"/>
        <v>0</v>
      </c>
      <c r="H40" s="149">
        <f t="shared" si="10"/>
        <v>0</v>
      </c>
      <c r="I40" s="149">
        <f t="shared" si="10"/>
        <v>0</v>
      </c>
      <c r="J40" s="149">
        <f t="shared" si="10"/>
        <v>0</v>
      </c>
      <c r="K40" s="149">
        <f t="shared" si="10"/>
        <v>0</v>
      </c>
      <c r="L40" s="149">
        <f t="shared" si="10"/>
        <v>0</v>
      </c>
      <c r="M40" s="149">
        <f t="shared" si="10"/>
        <v>0</v>
      </c>
      <c r="N40" s="149">
        <f t="shared" si="10"/>
        <v>0</v>
      </c>
      <c r="O40" s="251">
        <f t="shared" si="10"/>
        <v>0</v>
      </c>
      <c r="P40" s="260">
        <f t="shared" si="8"/>
        <v>0</v>
      </c>
    </row>
    <row r="41" spans="2:16" ht="12.75">
      <c r="B41" s="186" t="s">
        <v>163</v>
      </c>
      <c r="C41" s="307" t="s">
        <v>216</v>
      </c>
      <c r="D41" s="209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41"/>
      <c r="P41" s="259">
        <f t="shared" si="8"/>
        <v>0</v>
      </c>
    </row>
    <row r="42" spans="2:16" ht="12.75">
      <c r="B42" s="186" t="s">
        <v>164</v>
      </c>
      <c r="C42" s="307" t="s">
        <v>257</v>
      </c>
      <c r="D42" s="136">
        <f>D15</f>
        <v>0</v>
      </c>
      <c r="E42" s="137">
        <f aca="true" t="shared" si="11" ref="E42:O42">E15</f>
        <v>0</v>
      </c>
      <c r="F42" s="137">
        <f t="shared" si="11"/>
        <v>0</v>
      </c>
      <c r="G42" s="137">
        <f t="shared" si="11"/>
        <v>0</v>
      </c>
      <c r="H42" s="137">
        <f t="shared" si="11"/>
        <v>0</v>
      </c>
      <c r="I42" s="137">
        <f t="shared" si="11"/>
        <v>0</v>
      </c>
      <c r="J42" s="137">
        <f t="shared" si="11"/>
        <v>0</v>
      </c>
      <c r="K42" s="137">
        <f t="shared" si="11"/>
        <v>0</v>
      </c>
      <c r="L42" s="137">
        <f t="shared" si="11"/>
        <v>0</v>
      </c>
      <c r="M42" s="137">
        <f t="shared" si="11"/>
        <v>0</v>
      </c>
      <c r="N42" s="137">
        <f t="shared" si="11"/>
        <v>0</v>
      </c>
      <c r="O42" s="252">
        <f t="shared" si="11"/>
        <v>0</v>
      </c>
      <c r="P42" s="259">
        <f>SUM(D42:O42)</f>
        <v>0</v>
      </c>
    </row>
    <row r="43" spans="2:16" ht="12.75">
      <c r="B43" s="190" t="s">
        <v>167</v>
      </c>
      <c r="C43" s="311" t="s">
        <v>217</v>
      </c>
      <c r="D43" s="212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53"/>
      <c r="P43" s="263">
        <f t="shared" si="8"/>
        <v>0</v>
      </c>
    </row>
    <row r="44" spans="2:16" ht="12.75">
      <c r="B44" s="237">
        <v>8</v>
      </c>
      <c r="C44" s="62" t="s">
        <v>300</v>
      </c>
      <c r="D44" s="266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8"/>
      <c r="P44" s="264">
        <f>SUM(D44:O44)</f>
        <v>0</v>
      </c>
    </row>
    <row r="45" spans="2:16" ht="12.75">
      <c r="B45" s="237">
        <v>9</v>
      </c>
      <c r="C45" s="236" t="s">
        <v>301</v>
      </c>
      <c r="D45" s="145">
        <f>D40+D44</f>
        <v>0</v>
      </c>
      <c r="E45" s="146">
        <f aca="true" t="shared" si="12" ref="E45:O45">E40+E44</f>
        <v>0</v>
      </c>
      <c r="F45" s="146">
        <f t="shared" si="12"/>
        <v>0</v>
      </c>
      <c r="G45" s="146">
        <f t="shared" si="12"/>
        <v>0</v>
      </c>
      <c r="H45" s="146">
        <f t="shared" si="12"/>
        <v>0</v>
      </c>
      <c r="I45" s="146">
        <f t="shared" si="12"/>
        <v>0</v>
      </c>
      <c r="J45" s="146">
        <f t="shared" si="12"/>
        <v>0</v>
      </c>
      <c r="K45" s="146">
        <f t="shared" si="12"/>
        <v>0</v>
      </c>
      <c r="L45" s="146">
        <f t="shared" si="12"/>
        <v>0</v>
      </c>
      <c r="M45" s="146">
        <f t="shared" si="12"/>
        <v>0</v>
      </c>
      <c r="N45" s="146">
        <f t="shared" si="12"/>
        <v>0</v>
      </c>
      <c r="O45" s="257">
        <f t="shared" si="12"/>
        <v>0</v>
      </c>
      <c r="P45" s="264">
        <f>SUM(D45:O45)</f>
        <v>0</v>
      </c>
    </row>
    <row r="46" spans="2:16" ht="12.75">
      <c r="B46" s="237">
        <v>10</v>
      </c>
      <c r="C46" s="62" t="s">
        <v>222</v>
      </c>
      <c r="D46" s="145">
        <f>D36-D45</f>
        <v>0</v>
      </c>
      <c r="E46" s="146">
        <f aca="true" t="shared" si="13" ref="E46:O46">E36-E45</f>
        <v>0</v>
      </c>
      <c r="F46" s="146">
        <f t="shared" si="13"/>
        <v>0</v>
      </c>
      <c r="G46" s="146">
        <f t="shared" si="13"/>
        <v>0</v>
      </c>
      <c r="H46" s="146">
        <f t="shared" si="13"/>
        <v>0</v>
      </c>
      <c r="I46" s="146">
        <f t="shared" si="13"/>
        <v>0</v>
      </c>
      <c r="J46" s="146">
        <f t="shared" si="13"/>
        <v>0</v>
      </c>
      <c r="K46" s="146">
        <f t="shared" si="13"/>
        <v>0</v>
      </c>
      <c r="L46" s="146">
        <f t="shared" si="13"/>
        <v>0</v>
      </c>
      <c r="M46" s="146">
        <f t="shared" si="13"/>
        <v>0</v>
      </c>
      <c r="N46" s="146">
        <f t="shared" si="13"/>
        <v>0</v>
      </c>
      <c r="O46" s="257">
        <f t="shared" si="13"/>
        <v>0</v>
      </c>
      <c r="P46" s="264">
        <f t="shared" si="8"/>
        <v>0</v>
      </c>
    </row>
    <row r="47" spans="2:16" ht="12.75">
      <c r="B47" s="187" t="s">
        <v>218</v>
      </c>
      <c r="C47" s="60" t="s">
        <v>97</v>
      </c>
      <c r="D47" s="11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254"/>
      <c r="P47" s="120"/>
    </row>
    <row r="48" spans="2:16" ht="12.75">
      <c r="B48" s="91">
        <v>11</v>
      </c>
      <c r="C48" s="58" t="s">
        <v>208</v>
      </c>
      <c r="D48" s="139">
        <f>D49+D51+D50</f>
        <v>0</v>
      </c>
      <c r="E48" s="107">
        <f aca="true" t="shared" si="14" ref="E48:O48">E49+E51+E50</f>
        <v>0</v>
      </c>
      <c r="F48" s="318">
        <f t="shared" si="14"/>
        <v>0</v>
      </c>
      <c r="G48" s="318">
        <f t="shared" si="14"/>
        <v>0</v>
      </c>
      <c r="H48" s="318">
        <f t="shared" si="14"/>
        <v>0</v>
      </c>
      <c r="I48" s="140">
        <f t="shared" si="14"/>
        <v>0</v>
      </c>
      <c r="J48" s="107">
        <f t="shared" si="14"/>
        <v>0</v>
      </c>
      <c r="K48" s="140">
        <f t="shared" si="14"/>
        <v>0</v>
      </c>
      <c r="L48" s="107">
        <f t="shared" si="14"/>
        <v>0</v>
      </c>
      <c r="M48" s="140">
        <f t="shared" si="14"/>
        <v>0</v>
      </c>
      <c r="N48" s="107">
        <f t="shared" si="14"/>
        <v>0</v>
      </c>
      <c r="O48" s="318">
        <f t="shared" si="14"/>
        <v>0</v>
      </c>
      <c r="P48" s="319">
        <f aca="true" t="shared" si="15" ref="P48:P58">SUM(D48:O48)</f>
        <v>0</v>
      </c>
    </row>
    <row r="49" spans="2:16" ht="12.75">
      <c r="B49" s="91" t="s">
        <v>310</v>
      </c>
      <c r="C49" s="307" t="s">
        <v>183</v>
      </c>
      <c r="D49" s="136">
        <f aca="true" t="shared" si="16" ref="D49:O49">D37+D14</f>
        <v>0</v>
      </c>
      <c r="E49" s="137">
        <f t="shared" si="16"/>
        <v>0</v>
      </c>
      <c r="F49" s="137">
        <f t="shared" si="16"/>
        <v>0</v>
      </c>
      <c r="G49" s="137">
        <f t="shared" si="16"/>
        <v>0</v>
      </c>
      <c r="H49" s="137">
        <f t="shared" si="16"/>
        <v>0</v>
      </c>
      <c r="I49" s="137">
        <f t="shared" si="16"/>
        <v>0</v>
      </c>
      <c r="J49" s="137">
        <f t="shared" si="16"/>
        <v>0</v>
      </c>
      <c r="K49" s="137">
        <f t="shared" si="16"/>
        <v>0</v>
      </c>
      <c r="L49" s="137">
        <f t="shared" si="16"/>
        <v>0</v>
      </c>
      <c r="M49" s="137">
        <f t="shared" si="16"/>
        <v>0</v>
      </c>
      <c r="N49" s="137">
        <f t="shared" si="16"/>
        <v>0</v>
      </c>
      <c r="O49" s="252">
        <f t="shared" si="16"/>
        <v>0</v>
      </c>
      <c r="P49" s="259">
        <f t="shared" si="15"/>
        <v>0</v>
      </c>
    </row>
    <row r="50" spans="2:16" ht="12.75">
      <c r="B50" s="91" t="s">
        <v>311</v>
      </c>
      <c r="C50" s="307" t="s">
        <v>293</v>
      </c>
      <c r="D50" s="136">
        <f>D16</f>
        <v>0</v>
      </c>
      <c r="E50" s="137">
        <f aca="true" t="shared" si="17" ref="E50:O50">E16</f>
        <v>0</v>
      </c>
      <c r="F50" s="320">
        <f t="shared" si="17"/>
        <v>0</v>
      </c>
      <c r="G50" s="137">
        <f t="shared" si="17"/>
        <v>0</v>
      </c>
      <c r="H50" s="320">
        <f t="shared" si="17"/>
        <v>0</v>
      </c>
      <c r="I50" s="321">
        <f t="shared" si="17"/>
        <v>0</v>
      </c>
      <c r="J50" s="137">
        <f t="shared" si="17"/>
        <v>0</v>
      </c>
      <c r="K50" s="320">
        <f t="shared" si="17"/>
        <v>0</v>
      </c>
      <c r="L50" s="321">
        <f t="shared" si="17"/>
        <v>0</v>
      </c>
      <c r="M50" s="137">
        <f t="shared" si="17"/>
        <v>0</v>
      </c>
      <c r="N50" s="320">
        <f t="shared" si="17"/>
        <v>0</v>
      </c>
      <c r="O50" s="321">
        <f t="shared" si="17"/>
        <v>0</v>
      </c>
      <c r="P50" s="317">
        <f t="shared" si="15"/>
        <v>0</v>
      </c>
    </row>
    <row r="51" spans="2:16" ht="12.75">
      <c r="B51" s="93" t="s">
        <v>312</v>
      </c>
      <c r="C51" s="311" t="s">
        <v>219</v>
      </c>
      <c r="D51" s="142">
        <f aca="true" t="shared" si="18" ref="D51:O51">D39+D17</f>
        <v>0</v>
      </c>
      <c r="E51" s="143">
        <f t="shared" si="18"/>
        <v>0</v>
      </c>
      <c r="F51" s="143">
        <f t="shared" si="18"/>
        <v>0</v>
      </c>
      <c r="G51" s="143">
        <f t="shared" si="18"/>
        <v>0</v>
      </c>
      <c r="H51" s="143">
        <f t="shared" si="18"/>
        <v>0</v>
      </c>
      <c r="I51" s="143">
        <f t="shared" si="18"/>
        <v>0</v>
      </c>
      <c r="J51" s="143">
        <f t="shared" si="18"/>
        <v>0</v>
      </c>
      <c r="K51" s="143">
        <f t="shared" si="18"/>
        <v>0</v>
      </c>
      <c r="L51" s="143">
        <f t="shared" si="18"/>
        <v>0</v>
      </c>
      <c r="M51" s="143">
        <f t="shared" si="18"/>
        <v>0</v>
      </c>
      <c r="N51" s="143">
        <f t="shared" si="18"/>
        <v>0</v>
      </c>
      <c r="O51" s="255">
        <f t="shared" si="18"/>
        <v>0</v>
      </c>
      <c r="P51" s="263">
        <f t="shared" si="15"/>
        <v>0</v>
      </c>
    </row>
    <row r="52" spans="2:16" ht="12.75">
      <c r="B52" s="189">
        <v>12</v>
      </c>
      <c r="C52" s="63" t="s">
        <v>209</v>
      </c>
      <c r="D52" s="148">
        <f>D53+D54+D55</f>
        <v>0</v>
      </c>
      <c r="E52" s="149">
        <f aca="true" t="shared" si="19" ref="E52:O52">E53+E54+E55</f>
        <v>0</v>
      </c>
      <c r="F52" s="149">
        <f t="shared" si="19"/>
        <v>0</v>
      </c>
      <c r="G52" s="149">
        <f t="shared" si="19"/>
        <v>0</v>
      </c>
      <c r="H52" s="149">
        <f t="shared" si="19"/>
        <v>0</v>
      </c>
      <c r="I52" s="149">
        <f t="shared" si="19"/>
        <v>0</v>
      </c>
      <c r="J52" s="149">
        <f t="shared" si="19"/>
        <v>0</v>
      </c>
      <c r="K52" s="149">
        <f t="shared" si="19"/>
        <v>0</v>
      </c>
      <c r="L52" s="149">
        <f t="shared" si="19"/>
        <v>0</v>
      </c>
      <c r="M52" s="149">
        <f t="shared" si="19"/>
        <v>0</v>
      </c>
      <c r="N52" s="149">
        <f t="shared" si="19"/>
        <v>0</v>
      </c>
      <c r="O52" s="251">
        <f t="shared" si="19"/>
        <v>0</v>
      </c>
      <c r="P52" s="260">
        <f t="shared" si="15"/>
        <v>0</v>
      </c>
    </row>
    <row r="53" spans="2:16" ht="12.75">
      <c r="B53" s="91" t="s">
        <v>313</v>
      </c>
      <c r="C53" s="307" t="s">
        <v>287</v>
      </c>
      <c r="D53" s="136">
        <f>D20+D21+D24+D41-D44</f>
        <v>0</v>
      </c>
      <c r="E53" s="137">
        <f aca="true" t="shared" si="20" ref="E53:O53">E20+E21+E24+E41-E44</f>
        <v>0</v>
      </c>
      <c r="F53" s="137">
        <f t="shared" si="20"/>
        <v>0</v>
      </c>
      <c r="G53" s="137">
        <f t="shared" si="20"/>
        <v>0</v>
      </c>
      <c r="H53" s="137">
        <f t="shared" si="20"/>
        <v>0</v>
      </c>
      <c r="I53" s="137">
        <f t="shared" si="20"/>
        <v>0</v>
      </c>
      <c r="J53" s="137">
        <f t="shared" si="20"/>
        <v>0</v>
      </c>
      <c r="K53" s="137">
        <f t="shared" si="20"/>
        <v>0</v>
      </c>
      <c r="L53" s="137">
        <f t="shared" si="20"/>
        <v>0</v>
      </c>
      <c r="M53" s="137">
        <f t="shared" si="20"/>
        <v>0</v>
      </c>
      <c r="N53" s="137">
        <f t="shared" si="20"/>
        <v>0</v>
      </c>
      <c r="O53" s="252">
        <f t="shared" si="20"/>
        <v>0</v>
      </c>
      <c r="P53" s="259">
        <f t="shared" si="15"/>
        <v>0</v>
      </c>
    </row>
    <row r="54" spans="2:16" ht="12.75">
      <c r="B54" s="91" t="s">
        <v>314</v>
      </c>
      <c r="C54" s="307" t="s">
        <v>291</v>
      </c>
      <c r="D54" s="136">
        <f>D22+D23</f>
        <v>0</v>
      </c>
      <c r="E54" s="137">
        <f aca="true" t="shared" si="21" ref="E54:O54">E22+E23</f>
        <v>0</v>
      </c>
      <c r="F54" s="137">
        <f t="shared" si="21"/>
        <v>0</v>
      </c>
      <c r="G54" s="137">
        <f t="shared" si="21"/>
        <v>0</v>
      </c>
      <c r="H54" s="137">
        <f t="shared" si="21"/>
        <v>0</v>
      </c>
      <c r="I54" s="137">
        <f t="shared" si="21"/>
        <v>0</v>
      </c>
      <c r="J54" s="137">
        <f t="shared" si="21"/>
        <v>0</v>
      </c>
      <c r="K54" s="137">
        <f t="shared" si="21"/>
        <v>0</v>
      </c>
      <c r="L54" s="137">
        <f t="shared" si="21"/>
        <v>0</v>
      </c>
      <c r="M54" s="137">
        <f t="shared" si="21"/>
        <v>0</v>
      </c>
      <c r="N54" s="137">
        <f t="shared" si="21"/>
        <v>0</v>
      </c>
      <c r="O54" s="252">
        <f t="shared" si="21"/>
        <v>0</v>
      </c>
      <c r="P54" s="259">
        <f t="shared" si="15"/>
        <v>0</v>
      </c>
    </row>
    <row r="55" spans="2:16" ht="12.75">
      <c r="B55" s="93" t="s">
        <v>315</v>
      </c>
      <c r="C55" s="311" t="s">
        <v>220</v>
      </c>
      <c r="D55" s="142">
        <f aca="true" t="shared" si="22" ref="D55:O55">D31+D43</f>
        <v>0</v>
      </c>
      <c r="E55" s="143">
        <f t="shared" si="22"/>
        <v>0</v>
      </c>
      <c r="F55" s="143">
        <f t="shared" si="22"/>
        <v>0</v>
      </c>
      <c r="G55" s="143">
        <f t="shared" si="22"/>
        <v>0</v>
      </c>
      <c r="H55" s="143">
        <f t="shared" si="22"/>
        <v>0</v>
      </c>
      <c r="I55" s="143">
        <f t="shared" si="22"/>
        <v>0</v>
      </c>
      <c r="J55" s="143">
        <f t="shared" si="22"/>
        <v>0</v>
      </c>
      <c r="K55" s="143">
        <f t="shared" si="22"/>
        <v>0</v>
      </c>
      <c r="L55" s="143">
        <f t="shared" si="22"/>
        <v>0</v>
      </c>
      <c r="M55" s="143">
        <f t="shared" si="22"/>
        <v>0</v>
      </c>
      <c r="N55" s="143">
        <f t="shared" si="22"/>
        <v>0</v>
      </c>
      <c r="O55" s="255">
        <f t="shared" si="22"/>
        <v>0</v>
      </c>
      <c r="P55" s="263">
        <f t="shared" si="15"/>
        <v>0</v>
      </c>
    </row>
    <row r="56" spans="2:16" ht="12.75">
      <c r="B56" s="237">
        <v>13</v>
      </c>
      <c r="C56" s="62" t="s">
        <v>316</v>
      </c>
      <c r="D56" s="153">
        <f aca="true" t="shared" si="23" ref="D56:O56">D44+D32</f>
        <v>0</v>
      </c>
      <c r="E56" s="154">
        <f t="shared" si="23"/>
        <v>0</v>
      </c>
      <c r="F56" s="154">
        <f t="shared" si="23"/>
        <v>0</v>
      </c>
      <c r="G56" s="154">
        <f t="shared" si="23"/>
        <v>0</v>
      </c>
      <c r="H56" s="154">
        <f t="shared" si="23"/>
        <v>0</v>
      </c>
      <c r="I56" s="154">
        <f t="shared" si="23"/>
        <v>0</v>
      </c>
      <c r="J56" s="154">
        <f t="shared" si="23"/>
        <v>0</v>
      </c>
      <c r="K56" s="154">
        <f t="shared" si="23"/>
        <v>0</v>
      </c>
      <c r="L56" s="154">
        <f t="shared" si="23"/>
        <v>0</v>
      </c>
      <c r="M56" s="154">
        <f t="shared" si="23"/>
        <v>0</v>
      </c>
      <c r="N56" s="154">
        <f t="shared" si="23"/>
        <v>0</v>
      </c>
      <c r="O56" s="256">
        <f t="shared" si="23"/>
        <v>0</v>
      </c>
      <c r="P56" s="264">
        <f t="shared" si="15"/>
        <v>0</v>
      </c>
    </row>
    <row r="57" spans="2:16" ht="12.75">
      <c r="B57" s="187">
        <v>14</v>
      </c>
      <c r="C57" s="60" t="s">
        <v>302</v>
      </c>
      <c r="D57" s="145">
        <f>D56+D52</f>
        <v>0</v>
      </c>
      <c r="E57" s="146">
        <f>E56+E52</f>
        <v>0</v>
      </c>
      <c r="F57" s="146">
        <f aca="true" t="shared" si="24" ref="F57:O57">F56+F52</f>
        <v>0</v>
      </c>
      <c r="G57" s="146">
        <f t="shared" si="24"/>
        <v>0</v>
      </c>
      <c r="H57" s="146">
        <f t="shared" si="24"/>
        <v>0</v>
      </c>
      <c r="I57" s="146">
        <f t="shared" si="24"/>
        <v>0</v>
      </c>
      <c r="J57" s="146">
        <f>J56+J52</f>
        <v>0</v>
      </c>
      <c r="K57" s="146">
        <f t="shared" si="24"/>
        <v>0</v>
      </c>
      <c r="L57" s="146">
        <f t="shared" si="24"/>
        <v>0</v>
      </c>
      <c r="M57" s="146">
        <f>M56+M52</f>
        <v>0</v>
      </c>
      <c r="N57" s="146">
        <f t="shared" si="24"/>
        <v>0</v>
      </c>
      <c r="O57" s="257">
        <f t="shared" si="24"/>
        <v>0</v>
      </c>
      <c r="P57" s="120">
        <f t="shared" si="15"/>
        <v>0</v>
      </c>
    </row>
    <row r="58" spans="2:16" ht="13.5" thickBot="1">
      <c r="B58" s="191">
        <v>15</v>
      </c>
      <c r="C58" s="161" t="s">
        <v>223</v>
      </c>
      <c r="D58" s="158">
        <f>D48-D57</f>
        <v>0</v>
      </c>
      <c r="E58" s="159">
        <f>E48-E57</f>
        <v>0</v>
      </c>
      <c r="F58" s="159">
        <f aca="true" t="shared" si="25" ref="F58:O58">F48-F57</f>
        <v>0</v>
      </c>
      <c r="G58" s="159">
        <f t="shared" si="25"/>
        <v>0</v>
      </c>
      <c r="H58" s="159">
        <f t="shared" si="25"/>
        <v>0</v>
      </c>
      <c r="I58" s="159">
        <f t="shared" si="25"/>
        <v>0</v>
      </c>
      <c r="J58" s="159">
        <f>J48-J57</f>
        <v>0</v>
      </c>
      <c r="K58" s="159">
        <f t="shared" si="25"/>
        <v>0</v>
      </c>
      <c r="L58" s="159">
        <f t="shared" si="25"/>
        <v>0</v>
      </c>
      <c r="M58" s="159">
        <f>M48-M57</f>
        <v>0</v>
      </c>
      <c r="N58" s="159">
        <f t="shared" si="25"/>
        <v>0</v>
      </c>
      <c r="O58" s="258">
        <f t="shared" si="25"/>
        <v>0</v>
      </c>
      <c r="P58" s="265">
        <f t="shared" si="15"/>
        <v>0</v>
      </c>
    </row>
    <row r="59" spans="2:16" ht="13.5" thickTop="1">
      <c r="B59" s="499"/>
      <c r="C59" s="500"/>
      <c r="D59" s="500"/>
      <c r="E59" s="500"/>
      <c r="F59" s="500"/>
      <c r="G59" s="500"/>
      <c r="H59" s="500"/>
      <c r="I59" s="500"/>
      <c r="J59" s="500"/>
      <c r="K59" s="500"/>
      <c r="L59" s="500"/>
      <c r="M59" s="500"/>
      <c r="N59" s="500"/>
      <c r="O59" s="500"/>
      <c r="P59" s="501"/>
    </row>
    <row r="60" spans="2:16" ht="12.75">
      <c r="B60" s="496" t="s">
        <v>269</v>
      </c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  <c r="N60" s="497"/>
      <c r="O60" s="497"/>
      <c r="P60" s="498"/>
    </row>
    <row r="61" spans="2:16" ht="12.75">
      <c r="B61" s="187">
        <v>16</v>
      </c>
      <c r="C61" s="413" t="s">
        <v>370</v>
      </c>
      <c r="D61" s="414"/>
      <c r="E61" s="415"/>
      <c r="F61" s="415"/>
      <c r="G61" s="415"/>
      <c r="H61" s="415"/>
      <c r="I61" s="415"/>
      <c r="J61" s="415"/>
      <c r="K61" s="415"/>
      <c r="L61" s="415"/>
      <c r="M61" s="415"/>
      <c r="N61" s="415"/>
      <c r="O61" s="416"/>
      <c r="P61" s="417">
        <f>SUM(D61:O61)</f>
        <v>0</v>
      </c>
    </row>
    <row r="62" spans="2:16" ht="12.75">
      <c r="B62" s="187">
        <v>17</v>
      </c>
      <c r="C62" s="406" t="s">
        <v>371</v>
      </c>
      <c r="D62" s="414"/>
      <c r="E62" s="415"/>
      <c r="F62" s="415"/>
      <c r="G62" s="415"/>
      <c r="H62" s="415"/>
      <c r="I62" s="415"/>
      <c r="J62" s="415"/>
      <c r="K62" s="415"/>
      <c r="L62" s="415"/>
      <c r="M62" s="415"/>
      <c r="N62" s="415"/>
      <c r="O62" s="416"/>
      <c r="P62" s="417">
        <f>SUM(D62:O62)</f>
        <v>0</v>
      </c>
    </row>
    <row r="63" spans="2:16" ht="12.75">
      <c r="B63" s="187">
        <v>18</v>
      </c>
      <c r="C63" s="406" t="s">
        <v>372</v>
      </c>
      <c r="D63" s="414"/>
      <c r="E63" s="415"/>
      <c r="F63" s="415"/>
      <c r="G63" s="415"/>
      <c r="H63" s="415"/>
      <c r="I63" s="415"/>
      <c r="J63" s="415"/>
      <c r="K63" s="415"/>
      <c r="L63" s="415"/>
      <c r="M63" s="415"/>
      <c r="N63" s="415"/>
      <c r="O63" s="416"/>
      <c r="P63" s="417">
        <f>SUM(D63:O63)</f>
        <v>0</v>
      </c>
    </row>
    <row r="64" spans="2:16" ht="13.5" thickBot="1">
      <c r="B64" s="191">
        <v>19</v>
      </c>
      <c r="C64" s="418" t="s">
        <v>373</v>
      </c>
      <c r="D64" s="414"/>
      <c r="E64" s="415"/>
      <c r="F64" s="415"/>
      <c r="G64" s="415"/>
      <c r="H64" s="415"/>
      <c r="I64" s="415"/>
      <c r="J64" s="415"/>
      <c r="K64" s="415"/>
      <c r="L64" s="415"/>
      <c r="M64" s="415"/>
      <c r="N64" s="415"/>
      <c r="O64" s="416"/>
      <c r="P64" s="417">
        <f>SUM(D64:O64)</f>
        <v>0</v>
      </c>
    </row>
    <row r="65" spans="2:16" ht="13.5" thickTop="1">
      <c r="B65" s="499"/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00"/>
      <c r="O65" s="500"/>
      <c r="P65" s="501"/>
    </row>
    <row r="66" spans="2:16" ht="12.75">
      <c r="B66" s="496" t="s">
        <v>271</v>
      </c>
      <c r="C66" s="497"/>
      <c r="D66" s="497"/>
      <c r="E66" s="497"/>
      <c r="F66" s="497"/>
      <c r="G66" s="497"/>
      <c r="H66" s="497"/>
      <c r="I66" s="497"/>
      <c r="J66" s="497"/>
      <c r="K66" s="497"/>
      <c r="L66" s="497"/>
      <c r="M66" s="497"/>
      <c r="N66" s="497"/>
      <c r="O66" s="497"/>
      <c r="P66" s="498"/>
    </row>
    <row r="67" spans="2:16" ht="12.75">
      <c r="B67" s="92">
        <v>20</v>
      </c>
      <c r="C67" s="312" t="s">
        <v>303</v>
      </c>
      <c r="D67" s="32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23"/>
    </row>
    <row r="68" spans="2:16" ht="12.75">
      <c r="B68" s="419" t="s">
        <v>273</v>
      </c>
      <c r="C68" s="313" t="str">
        <f>C12</f>
        <v>УЛАЗ У ПРЕНОСНИ СИСТЕМ - без КиМ</v>
      </c>
      <c r="D68" s="148">
        <f>D13</f>
        <v>0</v>
      </c>
      <c r="E68" s="149">
        <f aca="true" t="shared" si="26" ref="E68:P68">E13</f>
        <v>0</v>
      </c>
      <c r="F68" s="149">
        <f t="shared" si="26"/>
        <v>0</v>
      </c>
      <c r="G68" s="149">
        <f t="shared" si="26"/>
        <v>0</v>
      </c>
      <c r="H68" s="149">
        <f t="shared" si="26"/>
        <v>0</v>
      </c>
      <c r="I68" s="149">
        <f t="shared" si="26"/>
        <v>0</v>
      </c>
      <c r="J68" s="149">
        <f t="shared" si="26"/>
        <v>0</v>
      </c>
      <c r="K68" s="149">
        <f t="shared" si="26"/>
        <v>0</v>
      </c>
      <c r="L68" s="149">
        <f t="shared" si="26"/>
        <v>0</v>
      </c>
      <c r="M68" s="149">
        <f t="shared" si="26"/>
        <v>0</v>
      </c>
      <c r="N68" s="149">
        <f t="shared" si="26"/>
        <v>0</v>
      </c>
      <c r="O68" s="251">
        <f t="shared" si="26"/>
        <v>0</v>
      </c>
      <c r="P68" s="260">
        <f t="shared" si="26"/>
        <v>0</v>
      </c>
    </row>
    <row r="69" spans="2:16" ht="12.75">
      <c r="B69" s="419" t="s">
        <v>275</v>
      </c>
      <c r="C69" s="313" t="str">
        <f>C32</f>
        <v>ЕМС АД - Губици у преносној мрежи без КиМ</v>
      </c>
      <c r="D69" s="148">
        <f>D32</f>
        <v>0</v>
      </c>
      <c r="E69" s="149">
        <f aca="true" t="shared" si="27" ref="E69:P69">E32</f>
        <v>0</v>
      </c>
      <c r="F69" s="149">
        <f t="shared" si="27"/>
        <v>0</v>
      </c>
      <c r="G69" s="149">
        <f t="shared" si="27"/>
        <v>0</v>
      </c>
      <c r="H69" s="149">
        <f t="shared" si="27"/>
        <v>0</v>
      </c>
      <c r="I69" s="149">
        <f t="shared" si="27"/>
        <v>0</v>
      </c>
      <c r="J69" s="149">
        <f t="shared" si="27"/>
        <v>0</v>
      </c>
      <c r="K69" s="149">
        <f t="shared" si="27"/>
        <v>0</v>
      </c>
      <c r="L69" s="149">
        <f t="shared" si="27"/>
        <v>0</v>
      </c>
      <c r="M69" s="149">
        <f t="shared" si="27"/>
        <v>0</v>
      </c>
      <c r="N69" s="149">
        <f t="shared" si="27"/>
        <v>0</v>
      </c>
      <c r="O69" s="251">
        <f t="shared" si="27"/>
        <v>0</v>
      </c>
      <c r="P69" s="260">
        <f t="shared" si="27"/>
        <v>0</v>
      </c>
    </row>
    <row r="70" spans="2:16" ht="12.75">
      <c r="B70" s="419" t="s">
        <v>276</v>
      </c>
      <c r="C70" s="313" t="str">
        <f>CONCATENATE(C69," (у %)")</f>
        <v>ЕМС АД - Губици у преносној мрежи без КиМ (у %)</v>
      </c>
      <c r="D70" s="302">
        <f>IF(D68=0,0,D69/D68*100)</f>
        <v>0</v>
      </c>
      <c r="E70" s="303">
        <f aca="true" t="shared" si="28" ref="E70:P70">IF(E68=0,0,E69/E68*100)</f>
        <v>0</v>
      </c>
      <c r="F70" s="303">
        <f t="shared" si="28"/>
        <v>0</v>
      </c>
      <c r="G70" s="303">
        <f t="shared" si="28"/>
        <v>0</v>
      </c>
      <c r="H70" s="303">
        <f t="shared" si="28"/>
        <v>0</v>
      </c>
      <c r="I70" s="303">
        <f t="shared" si="28"/>
        <v>0</v>
      </c>
      <c r="J70" s="303">
        <f t="shared" si="28"/>
        <v>0</v>
      </c>
      <c r="K70" s="303">
        <f t="shared" si="28"/>
        <v>0</v>
      </c>
      <c r="L70" s="303">
        <f t="shared" si="28"/>
        <v>0</v>
      </c>
      <c r="M70" s="303">
        <f t="shared" si="28"/>
        <v>0</v>
      </c>
      <c r="N70" s="303">
        <f t="shared" si="28"/>
        <v>0</v>
      </c>
      <c r="O70" s="304">
        <f t="shared" si="28"/>
        <v>0</v>
      </c>
      <c r="P70" s="305">
        <f t="shared" si="28"/>
        <v>0</v>
      </c>
    </row>
    <row r="71" spans="2:16" ht="12.75">
      <c r="B71" s="92" t="s">
        <v>336</v>
      </c>
      <c r="C71" s="312" t="s">
        <v>272</v>
      </c>
      <c r="D71" s="324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3"/>
    </row>
    <row r="72" spans="2:16" ht="12.75">
      <c r="B72" s="419" t="s">
        <v>374</v>
      </c>
      <c r="C72" s="313" t="s">
        <v>274</v>
      </c>
      <c r="D72" s="148">
        <f>D48</f>
        <v>0</v>
      </c>
      <c r="E72" s="149">
        <f aca="true" t="shared" si="29" ref="E72:P72">E48</f>
        <v>0</v>
      </c>
      <c r="F72" s="149">
        <f t="shared" si="29"/>
        <v>0</v>
      </c>
      <c r="G72" s="149">
        <f t="shared" si="29"/>
        <v>0</v>
      </c>
      <c r="H72" s="149">
        <f t="shared" si="29"/>
        <v>0</v>
      </c>
      <c r="I72" s="149">
        <f t="shared" si="29"/>
        <v>0</v>
      </c>
      <c r="J72" s="149">
        <f t="shared" si="29"/>
        <v>0</v>
      </c>
      <c r="K72" s="149">
        <f t="shared" si="29"/>
        <v>0</v>
      </c>
      <c r="L72" s="149">
        <f t="shared" si="29"/>
        <v>0</v>
      </c>
      <c r="M72" s="149">
        <f t="shared" si="29"/>
        <v>0</v>
      </c>
      <c r="N72" s="149">
        <f t="shared" si="29"/>
        <v>0</v>
      </c>
      <c r="O72" s="251">
        <f t="shared" si="29"/>
        <v>0</v>
      </c>
      <c r="P72" s="260">
        <f t="shared" si="29"/>
        <v>0</v>
      </c>
    </row>
    <row r="73" spans="2:17" ht="12.75">
      <c r="B73" s="91" t="s">
        <v>375</v>
      </c>
      <c r="C73" s="307" t="str">
        <f>C56</f>
        <v>ЕМС АД - Губици у преносној мрежи</v>
      </c>
      <c r="D73" s="326">
        <f>IF(D44=0,0,D56)</f>
        <v>0</v>
      </c>
      <c r="E73" s="321">
        <f aca="true" t="shared" si="30" ref="E73:P73">IF(E44=0,0,E56)</f>
        <v>0</v>
      </c>
      <c r="F73" s="321">
        <f t="shared" si="30"/>
        <v>0</v>
      </c>
      <c r="G73" s="321">
        <f t="shared" si="30"/>
        <v>0</v>
      </c>
      <c r="H73" s="321">
        <f t="shared" si="30"/>
        <v>0</v>
      </c>
      <c r="I73" s="137">
        <f t="shared" si="30"/>
        <v>0</v>
      </c>
      <c r="J73" s="320">
        <f t="shared" si="30"/>
        <v>0</v>
      </c>
      <c r="K73" s="137">
        <f t="shared" si="30"/>
        <v>0</v>
      </c>
      <c r="L73" s="137">
        <f t="shared" si="30"/>
        <v>0</v>
      </c>
      <c r="M73" s="137">
        <f t="shared" si="30"/>
        <v>0</v>
      </c>
      <c r="N73" s="320">
        <f t="shared" si="30"/>
        <v>0</v>
      </c>
      <c r="O73" s="252">
        <f t="shared" si="30"/>
        <v>0</v>
      </c>
      <c r="P73" s="326">
        <f t="shared" si="30"/>
        <v>0</v>
      </c>
      <c r="Q73" s="436"/>
    </row>
    <row r="74" spans="2:17" ht="13.5" thickBot="1">
      <c r="B74" s="420" t="s">
        <v>376</v>
      </c>
      <c r="C74" s="314" t="str">
        <f>CONCATENATE(C73," (у %)")</f>
        <v>ЕМС АД - Губици у преносној мрежи (у %)</v>
      </c>
      <c r="D74" s="327">
        <f>IF(OR(D72=0,D44=0),0,D73/D72*100)</f>
        <v>0</v>
      </c>
      <c r="E74" s="328">
        <f aca="true" t="shared" si="31" ref="E74:P74">IF(OR(E72=0,E44=0),0,E73/E72*100)</f>
        <v>0</v>
      </c>
      <c r="F74" s="306">
        <f t="shared" si="31"/>
        <v>0</v>
      </c>
      <c r="G74" s="306">
        <f t="shared" si="31"/>
        <v>0</v>
      </c>
      <c r="H74" s="329">
        <f t="shared" si="31"/>
        <v>0</v>
      </c>
      <c r="I74" s="306">
        <f t="shared" si="31"/>
        <v>0</v>
      </c>
      <c r="J74" s="329">
        <f t="shared" si="31"/>
        <v>0</v>
      </c>
      <c r="K74" s="328">
        <f t="shared" si="31"/>
        <v>0</v>
      </c>
      <c r="L74" s="328">
        <f t="shared" si="31"/>
        <v>0</v>
      </c>
      <c r="M74" s="306">
        <f t="shared" si="31"/>
        <v>0</v>
      </c>
      <c r="N74" s="306">
        <f t="shared" si="31"/>
        <v>0</v>
      </c>
      <c r="O74" s="330">
        <f t="shared" si="31"/>
        <v>0</v>
      </c>
      <c r="P74" s="327">
        <f t="shared" si="31"/>
        <v>0</v>
      </c>
      <c r="Q74" s="436"/>
    </row>
    <row r="75" ht="13.5" thickTop="1"/>
  </sheetData>
  <sheetProtection/>
  <mergeCells count="8">
    <mergeCell ref="B7:P7"/>
    <mergeCell ref="B59:P59"/>
    <mergeCell ref="B66:P66"/>
    <mergeCell ref="E9:G9"/>
    <mergeCell ref="C10:C11"/>
    <mergeCell ref="D10:O10"/>
    <mergeCell ref="B60:P60"/>
    <mergeCell ref="B65:P65"/>
  </mergeCells>
  <printOptions horizontalCentered="1"/>
  <pageMargins left="0.13" right="0.1" top="0.38" bottom="0.44" header="0.23" footer="0.25"/>
  <pageSetup horizontalDpi="600" verticalDpi="600" orientation="portrait" paperSize="9" scale="71" r:id="rId1"/>
  <headerFooter alignWithMargins="0">
    <oddFooter>&amp;CСтрана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50" customWidth="1"/>
    <col min="2" max="2" width="5.421875" style="64" customWidth="1"/>
    <col min="3" max="3" width="39.7109375" style="50" customWidth="1"/>
    <col min="4" max="4" width="11.00390625" style="50" customWidth="1"/>
    <col min="5" max="16" width="6.57421875" style="50" customWidth="1"/>
    <col min="17" max="16384" width="9.140625" style="50" customWidth="1"/>
  </cols>
  <sheetData>
    <row r="1" spans="1:16" ht="12.75">
      <c r="A1" s="15" t="s">
        <v>61</v>
      </c>
      <c r="B1" s="16"/>
      <c r="C1" s="15"/>
      <c r="D1" s="20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2.75">
      <c r="A2" s="15"/>
      <c r="B2" s="16"/>
      <c r="C2" s="15"/>
      <c r="D2" s="20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2.75">
      <c r="A3" s="20"/>
      <c r="B3" s="17" t="str">
        <f>CONCATENATE('Poc.strana'!A22," ",'Poc.strana'!C22)</f>
        <v>Назив енергетског субјекта: </v>
      </c>
      <c r="C3" s="20"/>
      <c r="D3" s="2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20"/>
      <c r="B4" s="17" t="str">
        <f>CONCATENATE('Poc.strana'!A35," ",'Poc.strana'!C35)</f>
        <v>Датум обраде: </v>
      </c>
      <c r="C4" s="20"/>
      <c r="D4" s="20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2.75">
      <c r="A5" s="49"/>
      <c r="B5" s="51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2.75">
      <c r="A6" s="49"/>
      <c r="B6" s="51"/>
      <c r="C6" s="52"/>
      <c r="D6" s="52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2.75">
      <c r="A7" s="49"/>
      <c r="B7" s="502" t="str">
        <f>CONCATENATE("Табела ЕТ-3-6. БИЛАНС СНАГА ЗА САТ МАКСИМАЛНОГ ОПТЕРЕЋЕЊА У МЕСЕЦУ ЗА"," ",'Poc.strana'!C25,". ГОДИНУ")</f>
        <v>Табела ЕТ-3-6. БИЛАНС СНАГА ЗА САТ МАКСИМАЛНОГ ОПТЕРЕЋЕЊА У МЕСЕЦУ ЗА 2023. ГОДИНУ</v>
      </c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</row>
    <row r="8" spans="1:16" ht="12.75">
      <c r="A8" s="49"/>
      <c r="B8" s="51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3.5" thickBot="1">
      <c r="A9" s="49"/>
      <c r="B9" s="51"/>
      <c r="C9" s="49"/>
      <c r="D9" s="49"/>
      <c r="E9" s="52"/>
      <c r="F9" s="49"/>
      <c r="G9" s="49"/>
      <c r="H9" s="49"/>
      <c r="I9" s="49"/>
      <c r="J9" s="49"/>
      <c r="K9" s="49"/>
      <c r="L9" s="49"/>
      <c r="M9" s="52"/>
      <c r="N9" s="49"/>
      <c r="O9" s="49"/>
      <c r="P9" s="49"/>
    </row>
    <row r="10" spans="1:16" ht="13.5" customHeight="1" thickTop="1">
      <c r="A10" s="49"/>
      <c r="B10" s="519" t="s">
        <v>0</v>
      </c>
      <c r="C10" s="511" t="s">
        <v>66</v>
      </c>
      <c r="D10" s="511" t="s">
        <v>101</v>
      </c>
      <c r="E10" s="513" t="s">
        <v>81</v>
      </c>
      <c r="F10" s="514"/>
      <c r="G10" s="514"/>
      <c r="H10" s="514"/>
      <c r="I10" s="514"/>
      <c r="J10" s="514"/>
      <c r="K10" s="514"/>
      <c r="L10" s="514"/>
      <c r="M10" s="514"/>
      <c r="N10" s="514"/>
      <c r="O10" s="514"/>
      <c r="P10" s="515"/>
    </row>
    <row r="11" spans="1:16" ht="12.75">
      <c r="A11" s="49"/>
      <c r="B11" s="520"/>
      <c r="C11" s="512"/>
      <c r="D11" s="512"/>
      <c r="E11" s="516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8"/>
    </row>
    <row r="12" spans="1:16" ht="12.75">
      <c r="A12" s="49"/>
      <c r="B12" s="521"/>
      <c r="C12" s="522"/>
      <c r="D12" s="75" t="s">
        <v>82</v>
      </c>
      <c r="E12" s="132" t="s">
        <v>25</v>
      </c>
      <c r="F12" s="133" t="s">
        <v>26</v>
      </c>
      <c r="G12" s="133" t="s">
        <v>27</v>
      </c>
      <c r="H12" s="133" t="s">
        <v>28</v>
      </c>
      <c r="I12" s="133" t="s">
        <v>29</v>
      </c>
      <c r="J12" s="133" t="s">
        <v>30</v>
      </c>
      <c r="K12" s="133" t="s">
        <v>31</v>
      </c>
      <c r="L12" s="133" t="s">
        <v>32</v>
      </c>
      <c r="M12" s="133" t="s">
        <v>33</v>
      </c>
      <c r="N12" s="133" t="s">
        <v>34</v>
      </c>
      <c r="O12" s="133" t="s">
        <v>35</v>
      </c>
      <c r="P12" s="135" t="s">
        <v>36</v>
      </c>
    </row>
    <row r="13" spans="1:16" ht="12.75">
      <c r="A13" s="49"/>
      <c r="B13" s="94" t="s">
        <v>202</v>
      </c>
      <c r="C13" s="76" t="s">
        <v>235</v>
      </c>
      <c r="D13" s="105"/>
      <c r="E13" s="106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8"/>
    </row>
    <row r="14" spans="1:16" ht="12.75">
      <c r="A14" s="49"/>
      <c r="B14" s="95">
        <v>1</v>
      </c>
      <c r="C14" s="77" t="s">
        <v>98</v>
      </c>
      <c r="D14" s="109">
        <f aca="true" t="shared" si="0" ref="D14:P14">SUM(D15:D19)</f>
        <v>0</v>
      </c>
      <c r="E14" s="136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0</v>
      </c>
      <c r="I14" s="137">
        <f t="shared" si="0"/>
        <v>0</v>
      </c>
      <c r="J14" s="137">
        <f t="shared" si="0"/>
        <v>0</v>
      </c>
      <c r="K14" s="137">
        <f t="shared" si="0"/>
        <v>0</v>
      </c>
      <c r="L14" s="137">
        <f t="shared" si="0"/>
        <v>0</v>
      </c>
      <c r="M14" s="137">
        <f t="shared" si="0"/>
        <v>0</v>
      </c>
      <c r="N14" s="137">
        <f t="shared" si="0"/>
        <v>0</v>
      </c>
      <c r="O14" s="137">
        <f t="shared" si="0"/>
        <v>0</v>
      </c>
      <c r="P14" s="138">
        <f t="shared" si="0"/>
        <v>0</v>
      </c>
    </row>
    <row r="15" spans="1:16" ht="12.75">
      <c r="A15" s="49"/>
      <c r="B15" s="95" t="s">
        <v>40</v>
      </c>
      <c r="C15" s="77" t="s">
        <v>102</v>
      </c>
      <c r="D15" s="204"/>
      <c r="E15" s="205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7"/>
    </row>
    <row r="16" spans="1:16" ht="12.75">
      <c r="A16" s="49"/>
      <c r="B16" s="96" t="s">
        <v>41</v>
      </c>
      <c r="C16" s="78" t="s">
        <v>103</v>
      </c>
      <c r="D16" s="208"/>
      <c r="E16" s="209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1"/>
    </row>
    <row r="17" spans="1:16" ht="12.75">
      <c r="A17" s="49"/>
      <c r="B17" s="96" t="s">
        <v>42</v>
      </c>
      <c r="C17" s="78" t="s">
        <v>104</v>
      </c>
      <c r="D17" s="208"/>
      <c r="E17" s="209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1"/>
    </row>
    <row r="18" spans="1:16" ht="12.75">
      <c r="A18" s="49"/>
      <c r="B18" s="96" t="s">
        <v>43</v>
      </c>
      <c r="C18" s="78" t="s">
        <v>105</v>
      </c>
      <c r="D18" s="208"/>
      <c r="E18" s="209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1"/>
    </row>
    <row r="19" spans="1:16" ht="12.75">
      <c r="A19" s="49"/>
      <c r="B19" s="96" t="s">
        <v>44</v>
      </c>
      <c r="C19" s="78" t="s">
        <v>106</v>
      </c>
      <c r="D19" s="208"/>
      <c r="E19" s="209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1"/>
    </row>
    <row r="20" spans="1:16" ht="12.75">
      <c r="A20" s="49"/>
      <c r="B20" s="96">
        <v>2</v>
      </c>
      <c r="C20" s="78" t="s">
        <v>99</v>
      </c>
      <c r="D20" s="110">
        <f aca="true" t="shared" si="1" ref="D20:P20">SUM(D21:D26)</f>
        <v>0</v>
      </c>
      <c r="E20" s="136">
        <f>SUM(E21:E26)</f>
        <v>0</v>
      </c>
      <c r="F20" s="137">
        <f t="shared" si="1"/>
        <v>0</v>
      </c>
      <c r="G20" s="137">
        <f t="shared" si="1"/>
        <v>0</v>
      </c>
      <c r="H20" s="137">
        <f t="shared" si="1"/>
        <v>0</v>
      </c>
      <c r="I20" s="137">
        <f t="shared" si="1"/>
        <v>0</v>
      </c>
      <c r="J20" s="137">
        <f t="shared" si="1"/>
        <v>0</v>
      </c>
      <c r="K20" s="137">
        <f t="shared" si="1"/>
        <v>0</v>
      </c>
      <c r="L20" s="137">
        <f t="shared" si="1"/>
        <v>0</v>
      </c>
      <c r="M20" s="137">
        <f t="shared" si="1"/>
        <v>0</v>
      </c>
      <c r="N20" s="137">
        <f t="shared" si="1"/>
        <v>0</v>
      </c>
      <c r="O20" s="137">
        <f t="shared" si="1"/>
        <v>0</v>
      </c>
      <c r="P20" s="138">
        <f t="shared" si="1"/>
        <v>0</v>
      </c>
    </row>
    <row r="21" spans="1:16" ht="12.75">
      <c r="A21" s="49"/>
      <c r="B21" s="95" t="s">
        <v>51</v>
      </c>
      <c r="C21" s="77" t="s">
        <v>107</v>
      </c>
      <c r="D21" s="204"/>
      <c r="E21" s="205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7"/>
    </row>
    <row r="22" spans="1:16" ht="12.75">
      <c r="A22" s="49"/>
      <c r="B22" s="96" t="s">
        <v>52</v>
      </c>
      <c r="C22" s="78" t="s">
        <v>108</v>
      </c>
      <c r="D22" s="208"/>
      <c r="E22" s="209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1"/>
    </row>
    <row r="23" spans="1:16" ht="12.75">
      <c r="A23" s="49"/>
      <c r="B23" s="96" t="s">
        <v>53</v>
      </c>
      <c r="C23" s="78" t="s">
        <v>109</v>
      </c>
      <c r="D23" s="208"/>
      <c r="E23" s="209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1"/>
    </row>
    <row r="24" spans="1:16" ht="12.75">
      <c r="A24" s="49"/>
      <c r="B24" s="96" t="s">
        <v>54</v>
      </c>
      <c r="C24" s="78" t="s">
        <v>110</v>
      </c>
      <c r="D24" s="208"/>
      <c r="E24" s="209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1"/>
    </row>
    <row r="25" spans="1:16" ht="12.75">
      <c r="A25" s="49"/>
      <c r="B25" s="96" t="s">
        <v>55</v>
      </c>
      <c r="C25" s="78" t="s">
        <v>111</v>
      </c>
      <c r="D25" s="208"/>
      <c r="E25" s="209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1"/>
    </row>
    <row r="26" spans="1:16" ht="12.75">
      <c r="A26" s="49"/>
      <c r="B26" s="96" t="s">
        <v>56</v>
      </c>
      <c r="C26" s="78" t="s">
        <v>112</v>
      </c>
      <c r="D26" s="208"/>
      <c r="E26" s="209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1"/>
    </row>
    <row r="27" spans="1:16" ht="12.75">
      <c r="A27" s="49"/>
      <c r="B27" s="96">
        <v>3</v>
      </c>
      <c r="C27" s="78" t="s">
        <v>70</v>
      </c>
      <c r="D27" s="110">
        <f aca="true" t="shared" si="2" ref="D27:P27">D15+D16+D25+D26</f>
        <v>0</v>
      </c>
      <c r="E27" s="136">
        <f t="shared" si="2"/>
        <v>0</v>
      </c>
      <c r="F27" s="137">
        <f t="shared" si="2"/>
        <v>0</v>
      </c>
      <c r="G27" s="137">
        <f t="shared" si="2"/>
        <v>0</v>
      </c>
      <c r="H27" s="137">
        <f t="shared" si="2"/>
        <v>0</v>
      </c>
      <c r="I27" s="137">
        <f t="shared" si="2"/>
        <v>0</v>
      </c>
      <c r="J27" s="137">
        <f t="shared" si="2"/>
        <v>0</v>
      </c>
      <c r="K27" s="137">
        <f t="shared" si="2"/>
        <v>0</v>
      </c>
      <c r="L27" s="137">
        <f t="shared" si="2"/>
        <v>0</v>
      </c>
      <c r="M27" s="137">
        <f t="shared" si="2"/>
        <v>0</v>
      </c>
      <c r="N27" s="137">
        <f t="shared" si="2"/>
        <v>0</v>
      </c>
      <c r="O27" s="137">
        <f t="shared" si="2"/>
        <v>0</v>
      </c>
      <c r="P27" s="138">
        <f t="shared" si="2"/>
        <v>0</v>
      </c>
    </row>
    <row r="28" spans="1:16" ht="12.75">
      <c r="A28" s="49"/>
      <c r="B28" s="96">
        <v>4</v>
      </c>
      <c r="C28" s="78" t="s">
        <v>71</v>
      </c>
      <c r="D28" s="110">
        <f aca="true" t="shared" si="3" ref="D28:P28">D17+D18+D19+D21+D22+D23+D24</f>
        <v>0</v>
      </c>
      <c r="E28" s="136">
        <f t="shared" si="3"/>
        <v>0</v>
      </c>
      <c r="F28" s="137">
        <f t="shared" si="3"/>
        <v>0</v>
      </c>
      <c r="G28" s="137">
        <f t="shared" si="3"/>
        <v>0</v>
      </c>
      <c r="H28" s="137">
        <f t="shared" si="3"/>
        <v>0</v>
      </c>
      <c r="I28" s="137">
        <f t="shared" si="3"/>
        <v>0</v>
      </c>
      <c r="J28" s="137">
        <f t="shared" si="3"/>
        <v>0</v>
      </c>
      <c r="K28" s="137">
        <f t="shared" si="3"/>
        <v>0</v>
      </c>
      <c r="L28" s="137">
        <f t="shared" si="3"/>
        <v>0</v>
      </c>
      <c r="M28" s="137">
        <f t="shared" si="3"/>
        <v>0</v>
      </c>
      <c r="N28" s="137">
        <f t="shared" si="3"/>
        <v>0</v>
      </c>
      <c r="O28" s="137">
        <f t="shared" si="3"/>
        <v>0</v>
      </c>
      <c r="P28" s="138">
        <f t="shared" si="3"/>
        <v>0</v>
      </c>
    </row>
    <row r="29" spans="1:16" ht="12.75">
      <c r="A29" s="49"/>
      <c r="B29" s="97">
        <v>5</v>
      </c>
      <c r="C29" s="79" t="s">
        <v>113</v>
      </c>
      <c r="D29" s="111">
        <f aca="true" t="shared" si="4" ref="D29:P29">D20+D14</f>
        <v>0</v>
      </c>
      <c r="E29" s="142">
        <f t="shared" si="4"/>
        <v>0</v>
      </c>
      <c r="F29" s="143">
        <f t="shared" si="4"/>
        <v>0</v>
      </c>
      <c r="G29" s="143">
        <f t="shared" si="4"/>
        <v>0</v>
      </c>
      <c r="H29" s="143">
        <f t="shared" si="4"/>
        <v>0</v>
      </c>
      <c r="I29" s="143">
        <f t="shared" si="4"/>
        <v>0</v>
      </c>
      <c r="J29" s="143">
        <f t="shared" si="4"/>
        <v>0</v>
      </c>
      <c r="K29" s="143">
        <f t="shared" si="4"/>
        <v>0</v>
      </c>
      <c r="L29" s="143">
        <f t="shared" si="4"/>
        <v>0</v>
      </c>
      <c r="M29" s="143">
        <f t="shared" si="4"/>
        <v>0</v>
      </c>
      <c r="N29" s="143">
        <f t="shared" si="4"/>
        <v>0</v>
      </c>
      <c r="O29" s="143">
        <f t="shared" si="4"/>
        <v>0</v>
      </c>
      <c r="P29" s="144">
        <f t="shared" si="4"/>
        <v>0</v>
      </c>
    </row>
    <row r="30" spans="1:16" ht="12.75">
      <c r="A30" s="49"/>
      <c r="B30" s="94" t="s">
        <v>205</v>
      </c>
      <c r="C30" s="76" t="s">
        <v>234</v>
      </c>
      <c r="D30" s="105"/>
      <c r="E30" s="106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8"/>
    </row>
    <row r="31" spans="1:16" ht="12.75">
      <c r="A31" s="49"/>
      <c r="B31" s="96">
        <v>6</v>
      </c>
      <c r="C31" s="78" t="s">
        <v>229</v>
      </c>
      <c r="D31" s="110">
        <f aca="true" t="shared" si="5" ref="D31:P31">D32+D38+D45+D48</f>
        <v>0</v>
      </c>
      <c r="E31" s="136">
        <f t="shared" si="5"/>
        <v>0</v>
      </c>
      <c r="F31" s="137">
        <f t="shared" si="5"/>
        <v>0</v>
      </c>
      <c r="G31" s="137">
        <f t="shared" si="5"/>
        <v>0</v>
      </c>
      <c r="H31" s="137">
        <f t="shared" si="5"/>
        <v>0</v>
      </c>
      <c r="I31" s="137">
        <f t="shared" si="5"/>
        <v>0</v>
      </c>
      <c r="J31" s="137">
        <f t="shared" si="5"/>
        <v>0</v>
      </c>
      <c r="K31" s="137">
        <f t="shared" si="5"/>
        <v>0</v>
      </c>
      <c r="L31" s="137">
        <f t="shared" si="5"/>
        <v>0</v>
      </c>
      <c r="M31" s="137">
        <f t="shared" si="5"/>
        <v>0</v>
      </c>
      <c r="N31" s="137">
        <f t="shared" si="5"/>
        <v>0</v>
      </c>
      <c r="O31" s="137">
        <f t="shared" si="5"/>
        <v>0</v>
      </c>
      <c r="P31" s="138">
        <f t="shared" si="5"/>
        <v>0</v>
      </c>
    </row>
    <row r="32" spans="1:16" ht="12.75">
      <c r="A32" s="49"/>
      <c r="B32" s="96" t="s">
        <v>159</v>
      </c>
      <c r="C32" s="78" t="s">
        <v>114</v>
      </c>
      <c r="D32" s="110">
        <f aca="true" t="shared" si="6" ref="D32:P32">SUM(D33:D37)</f>
        <v>0</v>
      </c>
      <c r="E32" s="136">
        <f t="shared" si="6"/>
        <v>0</v>
      </c>
      <c r="F32" s="137">
        <f t="shared" si="6"/>
        <v>0</v>
      </c>
      <c r="G32" s="137">
        <f t="shared" si="6"/>
        <v>0</v>
      </c>
      <c r="H32" s="137">
        <f t="shared" si="6"/>
        <v>0</v>
      </c>
      <c r="I32" s="137">
        <f t="shared" si="6"/>
        <v>0</v>
      </c>
      <c r="J32" s="137">
        <f t="shared" si="6"/>
        <v>0</v>
      </c>
      <c r="K32" s="137">
        <f t="shared" si="6"/>
        <v>0</v>
      </c>
      <c r="L32" s="137">
        <f t="shared" si="6"/>
        <v>0</v>
      </c>
      <c r="M32" s="137">
        <f t="shared" si="6"/>
        <v>0</v>
      </c>
      <c r="N32" s="137">
        <f t="shared" si="6"/>
        <v>0</v>
      </c>
      <c r="O32" s="137">
        <f t="shared" si="6"/>
        <v>0</v>
      </c>
      <c r="P32" s="138">
        <f t="shared" si="6"/>
        <v>0</v>
      </c>
    </row>
    <row r="33" spans="1:16" ht="12.75">
      <c r="A33" s="49"/>
      <c r="B33" s="95" t="s">
        <v>115</v>
      </c>
      <c r="C33" s="77" t="s">
        <v>116</v>
      </c>
      <c r="D33" s="204"/>
      <c r="E33" s="205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7"/>
    </row>
    <row r="34" spans="1:16" ht="12.75">
      <c r="A34" s="49"/>
      <c r="B34" s="96" t="s">
        <v>117</v>
      </c>
      <c r="C34" s="78" t="s">
        <v>118</v>
      </c>
      <c r="D34" s="208"/>
      <c r="E34" s="209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1"/>
    </row>
    <row r="35" spans="1:16" ht="12.75">
      <c r="A35" s="49"/>
      <c r="B35" s="96" t="s">
        <v>119</v>
      </c>
      <c r="C35" s="78" t="s">
        <v>120</v>
      </c>
      <c r="D35" s="208"/>
      <c r="E35" s="209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1"/>
    </row>
    <row r="36" spans="1:16" ht="12.75">
      <c r="A36" s="49"/>
      <c r="B36" s="96" t="s">
        <v>121</v>
      </c>
      <c r="C36" s="78" t="s">
        <v>122</v>
      </c>
      <c r="D36" s="208"/>
      <c r="E36" s="209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1"/>
    </row>
    <row r="37" spans="1:16" ht="12.75">
      <c r="A37" s="49"/>
      <c r="B37" s="96" t="s">
        <v>123</v>
      </c>
      <c r="C37" s="78" t="s">
        <v>124</v>
      </c>
      <c r="D37" s="208"/>
      <c r="E37" s="209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1"/>
    </row>
    <row r="38" spans="1:16" ht="12.75">
      <c r="A38" s="49"/>
      <c r="B38" s="96" t="s">
        <v>160</v>
      </c>
      <c r="C38" s="78" t="s">
        <v>125</v>
      </c>
      <c r="D38" s="110">
        <f aca="true" t="shared" si="7" ref="D38:P38">SUM(D39:D44)</f>
        <v>0</v>
      </c>
      <c r="E38" s="136">
        <f t="shared" si="7"/>
        <v>0</v>
      </c>
      <c r="F38" s="137">
        <f t="shared" si="7"/>
        <v>0</v>
      </c>
      <c r="G38" s="137">
        <f t="shared" si="7"/>
        <v>0</v>
      </c>
      <c r="H38" s="137">
        <f t="shared" si="7"/>
        <v>0</v>
      </c>
      <c r="I38" s="137">
        <f t="shared" si="7"/>
        <v>0</v>
      </c>
      <c r="J38" s="137">
        <f t="shared" si="7"/>
        <v>0</v>
      </c>
      <c r="K38" s="137">
        <f t="shared" si="7"/>
        <v>0</v>
      </c>
      <c r="L38" s="137">
        <f t="shared" si="7"/>
        <v>0</v>
      </c>
      <c r="M38" s="137">
        <f t="shared" si="7"/>
        <v>0</v>
      </c>
      <c r="N38" s="137">
        <f t="shared" si="7"/>
        <v>0</v>
      </c>
      <c r="O38" s="137">
        <f t="shared" si="7"/>
        <v>0</v>
      </c>
      <c r="P38" s="138">
        <f t="shared" si="7"/>
        <v>0</v>
      </c>
    </row>
    <row r="39" spans="1:16" ht="12.75">
      <c r="A39" s="49"/>
      <c r="B39" s="96" t="s">
        <v>72</v>
      </c>
      <c r="C39" s="78" t="s">
        <v>126</v>
      </c>
      <c r="D39" s="208"/>
      <c r="E39" s="209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1"/>
    </row>
    <row r="40" spans="1:16" ht="12.75">
      <c r="A40" s="49"/>
      <c r="B40" s="96" t="s">
        <v>74</v>
      </c>
      <c r="C40" s="78" t="s">
        <v>127</v>
      </c>
      <c r="D40" s="208"/>
      <c r="E40" s="209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1"/>
    </row>
    <row r="41" spans="1:16" ht="12.75">
      <c r="A41" s="49"/>
      <c r="B41" s="96" t="s">
        <v>128</v>
      </c>
      <c r="C41" s="78" t="s">
        <v>129</v>
      </c>
      <c r="D41" s="208"/>
      <c r="E41" s="209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1"/>
    </row>
    <row r="42" spans="1:16" ht="12.75">
      <c r="A42" s="49"/>
      <c r="B42" s="96" t="s">
        <v>130</v>
      </c>
      <c r="C42" s="78" t="s">
        <v>131</v>
      </c>
      <c r="D42" s="208"/>
      <c r="E42" s="209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1"/>
    </row>
    <row r="43" spans="1:16" ht="12.75">
      <c r="A43" s="49"/>
      <c r="B43" s="96" t="s">
        <v>132</v>
      </c>
      <c r="C43" s="78" t="s">
        <v>133</v>
      </c>
      <c r="D43" s="208"/>
      <c r="E43" s="209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1"/>
    </row>
    <row r="44" spans="1:16" ht="12.75">
      <c r="A44" s="49"/>
      <c r="B44" s="96" t="s">
        <v>134</v>
      </c>
      <c r="C44" s="78" t="s">
        <v>135</v>
      </c>
      <c r="D44" s="208"/>
      <c r="E44" s="209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1"/>
    </row>
    <row r="45" spans="1:16" ht="12.75">
      <c r="A45" s="49"/>
      <c r="B45" s="96" t="s">
        <v>161</v>
      </c>
      <c r="C45" s="78" t="s">
        <v>136</v>
      </c>
      <c r="D45" s="110">
        <f aca="true" t="shared" si="8" ref="D45:P45">D46+D47</f>
        <v>0</v>
      </c>
      <c r="E45" s="136">
        <f t="shared" si="8"/>
        <v>0</v>
      </c>
      <c r="F45" s="137">
        <f t="shared" si="8"/>
        <v>0</v>
      </c>
      <c r="G45" s="137">
        <f t="shared" si="8"/>
        <v>0</v>
      </c>
      <c r="H45" s="137">
        <f t="shared" si="8"/>
        <v>0</v>
      </c>
      <c r="I45" s="137">
        <f t="shared" si="8"/>
        <v>0</v>
      </c>
      <c r="J45" s="137">
        <f t="shared" si="8"/>
        <v>0</v>
      </c>
      <c r="K45" s="137">
        <f t="shared" si="8"/>
        <v>0</v>
      </c>
      <c r="L45" s="137">
        <f t="shared" si="8"/>
        <v>0</v>
      </c>
      <c r="M45" s="137">
        <f t="shared" si="8"/>
        <v>0</v>
      </c>
      <c r="N45" s="137">
        <f t="shared" si="8"/>
        <v>0</v>
      </c>
      <c r="O45" s="137">
        <f t="shared" si="8"/>
        <v>0</v>
      </c>
      <c r="P45" s="138">
        <f t="shared" si="8"/>
        <v>0</v>
      </c>
    </row>
    <row r="46" spans="1:16" ht="12.75">
      <c r="A46" s="49"/>
      <c r="B46" s="96" t="s">
        <v>137</v>
      </c>
      <c r="C46" s="78" t="s">
        <v>138</v>
      </c>
      <c r="D46" s="208"/>
      <c r="E46" s="209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1"/>
    </row>
    <row r="47" spans="1:16" ht="12.75">
      <c r="A47" s="49"/>
      <c r="B47" s="96" t="s">
        <v>139</v>
      </c>
      <c r="C47" s="78" t="s">
        <v>140</v>
      </c>
      <c r="D47" s="208"/>
      <c r="E47" s="209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1"/>
    </row>
    <row r="48" spans="1:16" ht="12.75">
      <c r="A48" s="49"/>
      <c r="B48" s="96" t="s">
        <v>162</v>
      </c>
      <c r="C48" s="78" t="s">
        <v>141</v>
      </c>
      <c r="D48" s="208"/>
      <c r="E48" s="209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1"/>
    </row>
    <row r="49" spans="1:16" ht="12.75">
      <c r="A49" s="49"/>
      <c r="B49" s="96">
        <v>7</v>
      </c>
      <c r="C49" s="78" t="s">
        <v>231</v>
      </c>
      <c r="D49" s="110">
        <f aca="true" t="shared" si="9" ref="D49:P49">D53+D50</f>
        <v>0</v>
      </c>
      <c r="E49" s="136">
        <f t="shared" si="9"/>
        <v>0</v>
      </c>
      <c r="F49" s="137">
        <f t="shared" si="9"/>
        <v>0</v>
      </c>
      <c r="G49" s="137">
        <f t="shared" si="9"/>
        <v>0</v>
      </c>
      <c r="H49" s="137">
        <f t="shared" si="9"/>
        <v>0</v>
      </c>
      <c r="I49" s="137">
        <f t="shared" si="9"/>
        <v>0</v>
      </c>
      <c r="J49" s="137">
        <f t="shared" si="9"/>
        <v>0</v>
      </c>
      <c r="K49" s="137">
        <f t="shared" si="9"/>
        <v>0</v>
      </c>
      <c r="L49" s="137">
        <f t="shared" si="9"/>
        <v>0</v>
      </c>
      <c r="M49" s="137">
        <f t="shared" si="9"/>
        <v>0</v>
      </c>
      <c r="N49" s="137">
        <f t="shared" si="9"/>
        <v>0</v>
      </c>
      <c r="O49" s="137">
        <f t="shared" si="9"/>
        <v>0</v>
      </c>
      <c r="P49" s="138">
        <f t="shared" si="9"/>
        <v>0</v>
      </c>
    </row>
    <row r="50" spans="1:16" ht="12.75">
      <c r="A50" s="49"/>
      <c r="B50" s="96" t="s">
        <v>163</v>
      </c>
      <c r="C50" s="78" t="s">
        <v>142</v>
      </c>
      <c r="D50" s="110">
        <f aca="true" t="shared" si="10" ref="D50:P50">D51+D52</f>
        <v>0</v>
      </c>
      <c r="E50" s="136">
        <f t="shared" si="10"/>
        <v>0</v>
      </c>
      <c r="F50" s="137">
        <f t="shared" si="10"/>
        <v>0</v>
      </c>
      <c r="G50" s="137">
        <f t="shared" si="10"/>
        <v>0</v>
      </c>
      <c r="H50" s="137">
        <f t="shared" si="10"/>
        <v>0</v>
      </c>
      <c r="I50" s="137">
        <f t="shared" si="10"/>
        <v>0</v>
      </c>
      <c r="J50" s="137">
        <f t="shared" si="10"/>
        <v>0</v>
      </c>
      <c r="K50" s="137">
        <f t="shared" si="10"/>
        <v>0</v>
      </c>
      <c r="L50" s="137">
        <f t="shared" si="10"/>
        <v>0</v>
      </c>
      <c r="M50" s="137">
        <f t="shared" si="10"/>
        <v>0</v>
      </c>
      <c r="N50" s="137">
        <f t="shared" si="10"/>
        <v>0</v>
      </c>
      <c r="O50" s="137">
        <f t="shared" si="10"/>
        <v>0</v>
      </c>
      <c r="P50" s="138">
        <f t="shared" si="10"/>
        <v>0</v>
      </c>
    </row>
    <row r="51" spans="1:16" ht="12.75">
      <c r="A51" s="49"/>
      <c r="B51" s="95" t="s">
        <v>77</v>
      </c>
      <c r="C51" s="77" t="s">
        <v>143</v>
      </c>
      <c r="D51" s="204"/>
      <c r="E51" s="205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7"/>
    </row>
    <row r="52" spans="1:16" ht="12.75">
      <c r="A52" s="49"/>
      <c r="B52" s="96" t="s">
        <v>78</v>
      </c>
      <c r="C52" s="78" t="s">
        <v>144</v>
      </c>
      <c r="D52" s="208"/>
      <c r="E52" s="209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1"/>
    </row>
    <row r="53" spans="1:16" ht="12.75">
      <c r="A53" s="49"/>
      <c r="B53" s="96" t="s">
        <v>164</v>
      </c>
      <c r="C53" s="78" t="s">
        <v>145</v>
      </c>
      <c r="D53" s="110">
        <f>D54+D55+D56</f>
        <v>0</v>
      </c>
      <c r="E53" s="136">
        <f>E54+E55+E56</f>
        <v>0</v>
      </c>
      <c r="F53" s="137">
        <f aca="true" t="shared" si="11" ref="F53:P53">F54+F55+F56</f>
        <v>0</v>
      </c>
      <c r="G53" s="137">
        <f t="shared" si="11"/>
        <v>0</v>
      </c>
      <c r="H53" s="137">
        <f t="shared" si="11"/>
        <v>0</v>
      </c>
      <c r="I53" s="137">
        <f t="shared" si="11"/>
        <v>0</v>
      </c>
      <c r="J53" s="137">
        <f t="shared" si="11"/>
        <v>0</v>
      </c>
      <c r="K53" s="137">
        <f t="shared" si="11"/>
        <v>0</v>
      </c>
      <c r="L53" s="137">
        <f t="shared" si="11"/>
        <v>0</v>
      </c>
      <c r="M53" s="137">
        <f t="shared" si="11"/>
        <v>0</v>
      </c>
      <c r="N53" s="137">
        <f t="shared" si="11"/>
        <v>0</v>
      </c>
      <c r="O53" s="137">
        <f t="shared" si="11"/>
        <v>0</v>
      </c>
      <c r="P53" s="138">
        <f t="shared" si="11"/>
        <v>0</v>
      </c>
    </row>
    <row r="54" spans="1:16" ht="12.75">
      <c r="A54" s="49"/>
      <c r="B54" s="96" t="s">
        <v>146</v>
      </c>
      <c r="C54" s="78" t="s">
        <v>147</v>
      </c>
      <c r="D54" s="208"/>
      <c r="E54" s="209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1"/>
    </row>
    <row r="55" spans="1:16" ht="12.75">
      <c r="A55" s="49"/>
      <c r="B55" s="96" t="s">
        <v>148</v>
      </c>
      <c r="C55" s="78" t="s">
        <v>149</v>
      </c>
      <c r="D55" s="208"/>
      <c r="E55" s="209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1"/>
    </row>
    <row r="56" spans="1:16" ht="12.75">
      <c r="A56" s="49"/>
      <c r="B56" s="96" t="s">
        <v>377</v>
      </c>
      <c r="C56" s="78" t="s">
        <v>378</v>
      </c>
      <c r="D56" s="208"/>
      <c r="E56" s="209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1"/>
    </row>
    <row r="57" spans="1:16" ht="12.75">
      <c r="A57" s="49"/>
      <c r="B57" s="96">
        <v>8</v>
      </c>
      <c r="C57" s="274" t="s">
        <v>150</v>
      </c>
      <c r="D57" s="110">
        <f aca="true" t="shared" si="12" ref="D57:P57">D49+D31</f>
        <v>0</v>
      </c>
      <c r="E57" s="136">
        <f t="shared" si="12"/>
        <v>0</v>
      </c>
      <c r="F57" s="137">
        <f t="shared" si="12"/>
        <v>0</v>
      </c>
      <c r="G57" s="137">
        <f t="shared" si="12"/>
        <v>0</v>
      </c>
      <c r="H57" s="137">
        <f t="shared" si="12"/>
        <v>0</v>
      </c>
      <c r="I57" s="137">
        <f t="shared" si="12"/>
        <v>0</v>
      </c>
      <c r="J57" s="137">
        <f t="shared" si="12"/>
        <v>0</v>
      </c>
      <c r="K57" s="137">
        <f t="shared" si="12"/>
        <v>0</v>
      </c>
      <c r="L57" s="137">
        <f t="shared" si="12"/>
        <v>0</v>
      </c>
      <c r="M57" s="137">
        <f t="shared" si="12"/>
        <v>0</v>
      </c>
      <c r="N57" s="137">
        <f t="shared" si="12"/>
        <v>0</v>
      </c>
      <c r="O57" s="137">
        <f t="shared" si="12"/>
        <v>0</v>
      </c>
      <c r="P57" s="138">
        <f t="shared" si="12"/>
        <v>0</v>
      </c>
    </row>
    <row r="58" spans="1:16" ht="12.75">
      <c r="A58" s="49"/>
      <c r="B58" s="96">
        <v>9</v>
      </c>
      <c r="C58" s="78" t="s">
        <v>230</v>
      </c>
      <c r="D58" s="110">
        <f>D59+D62</f>
        <v>0</v>
      </c>
      <c r="E58" s="136">
        <f aca="true" t="shared" si="13" ref="E58:P58">E59+E62</f>
        <v>0</v>
      </c>
      <c r="F58" s="137">
        <f t="shared" si="13"/>
        <v>0</v>
      </c>
      <c r="G58" s="137">
        <f t="shared" si="13"/>
        <v>0</v>
      </c>
      <c r="H58" s="137">
        <f t="shared" si="13"/>
        <v>0</v>
      </c>
      <c r="I58" s="137">
        <f t="shared" si="13"/>
        <v>0</v>
      </c>
      <c r="J58" s="137">
        <f t="shared" si="13"/>
        <v>0</v>
      </c>
      <c r="K58" s="137">
        <f t="shared" si="13"/>
        <v>0</v>
      </c>
      <c r="L58" s="137">
        <f t="shared" si="13"/>
        <v>0</v>
      </c>
      <c r="M58" s="137">
        <f t="shared" si="13"/>
        <v>0</v>
      </c>
      <c r="N58" s="137">
        <f t="shared" si="13"/>
        <v>0</v>
      </c>
      <c r="O58" s="137">
        <f t="shared" si="13"/>
        <v>0</v>
      </c>
      <c r="P58" s="138">
        <f t="shared" si="13"/>
        <v>0</v>
      </c>
    </row>
    <row r="59" spans="1:16" ht="12.75">
      <c r="A59" s="49"/>
      <c r="B59" s="96" t="s">
        <v>165</v>
      </c>
      <c r="C59" s="78" t="s">
        <v>151</v>
      </c>
      <c r="D59" s="110">
        <f aca="true" t="shared" si="14" ref="D59:P59">D60+D61</f>
        <v>0</v>
      </c>
      <c r="E59" s="136">
        <f t="shared" si="14"/>
        <v>0</v>
      </c>
      <c r="F59" s="137">
        <f t="shared" si="14"/>
        <v>0</v>
      </c>
      <c r="G59" s="137">
        <f t="shared" si="14"/>
        <v>0</v>
      </c>
      <c r="H59" s="137">
        <f t="shared" si="14"/>
        <v>0</v>
      </c>
      <c r="I59" s="137">
        <f t="shared" si="14"/>
        <v>0</v>
      </c>
      <c r="J59" s="137">
        <f t="shared" si="14"/>
        <v>0</v>
      </c>
      <c r="K59" s="137">
        <f t="shared" si="14"/>
        <v>0</v>
      </c>
      <c r="L59" s="137">
        <f t="shared" si="14"/>
        <v>0</v>
      </c>
      <c r="M59" s="137">
        <f t="shared" si="14"/>
        <v>0</v>
      </c>
      <c r="N59" s="137">
        <f t="shared" si="14"/>
        <v>0</v>
      </c>
      <c r="O59" s="137">
        <f t="shared" si="14"/>
        <v>0</v>
      </c>
      <c r="P59" s="138">
        <f t="shared" si="14"/>
        <v>0</v>
      </c>
    </row>
    <row r="60" spans="1:16" ht="12.75">
      <c r="A60" s="49"/>
      <c r="B60" s="96" t="s">
        <v>152</v>
      </c>
      <c r="C60" s="78" t="s">
        <v>153</v>
      </c>
      <c r="D60" s="208"/>
      <c r="E60" s="209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1"/>
    </row>
    <row r="61" spans="1:16" ht="12.75">
      <c r="A61" s="49"/>
      <c r="B61" s="96" t="s">
        <v>154</v>
      </c>
      <c r="C61" s="78" t="s">
        <v>155</v>
      </c>
      <c r="D61" s="208"/>
      <c r="E61" s="209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1"/>
    </row>
    <row r="62" spans="1:16" ht="12.75">
      <c r="A62" s="49"/>
      <c r="B62" s="96" t="s">
        <v>166</v>
      </c>
      <c r="C62" s="78" t="s">
        <v>156</v>
      </c>
      <c r="D62" s="208"/>
      <c r="E62" s="209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1"/>
    </row>
    <row r="63" spans="2:16" ht="12.75">
      <c r="B63" s="91">
        <v>10</v>
      </c>
      <c r="C63" s="74" t="s">
        <v>100</v>
      </c>
      <c r="D63" s="275">
        <f aca="true" t="shared" si="15" ref="D63:O63">D58</f>
        <v>0</v>
      </c>
      <c r="E63" s="238">
        <f t="shared" si="15"/>
        <v>0</v>
      </c>
      <c r="F63" s="239">
        <f t="shared" si="15"/>
        <v>0</v>
      </c>
      <c r="G63" s="239">
        <f t="shared" si="15"/>
        <v>0</v>
      </c>
      <c r="H63" s="239">
        <f t="shared" si="15"/>
        <v>0</v>
      </c>
      <c r="I63" s="239">
        <f t="shared" si="15"/>
        <v>0</v>
      </c>
      <c r="J63" s="239">
        <f t="shared" si="15"/>
        <v>0</v>
      </c>
      <c r="K63" s="239">
        <f t="shared" si="15"/>
        <v>0</v>
      </c>
      <c r="L63" s="239">
        <f t="shared" si="15"/>
        <v>0</v>
      </c>
      <c r="M63" s="239">
        <f t="shared" si="15"/>
        <v>0</v>
      </c>
      <c r="N63" s="239">
        <f t="shared" si="15"/>
        <v>0</v>
      </c>
      <c r="O63" s="239">
        <f t="shared" si="15"/>
        <v>0</v>
      </c>
      <c r="P63" s="276">
        <f>SUM(D63:O63)</f>
        <v>0</v>
      </c>
    </row>
    <row r="64" spans="2:16" ht="12.75">
      <c r="B64" s="97">
        <v>11</v>
      </c>
      <c r="C64" s="59" t="s">
        <v>157</v>
      </c>
      <c r="D64" s="111">
        <f>D63+D57</f>
        <v>0</v>
      </c>
      <c r="E64" s="142">
        <f aca="true" t="shared" si="16" ref="E64:P64">E58+E57</f>
        <v>0</v>
      </c>
      <c r="F64" s="143">
        <f t="shared" si="16"/>
        <v>0</v>
      </c>
      <c r="G64" s="143">
        <f t="shared" si="16"/>
        <v>0</v>
      </c>
      <c r="H64" s="143">
        <f t="shared" si="16"/>
        <v>0</v>
      </c>
      <c r="I64" s="143">
        <f t="shared" si="16"/>
        <v>0</v>
      </c>
      <c r="J64" s="143">
        <f t="shared" si="16"/>
        <v>0</v>
      </c>
      <c r="K64" s="143">
        <f t="shared" si="16"/>
        <v>0</v>
      </c>
      <c r="L64" s="143">
        <f t="shared" si="16"/>
        <v>0</v>
      </c>
      <c r="M64" s="143">
        <f t="shared" si="16"/>
        <v>0</v>
      </c>
      <c r="N64" s="143">
        <f t="shared" si="16"/>
        <v>0</v>
      </c>
      <c r="O64" s="143">
        <f t="shared" si="16"/>
        <v>0</v>
      </c>
      <c r="P64" s="144">
        <f t="shared" si="16"/>
        <v>0</v>
      </c>
    </row>
    <row r="65" spans="2:16" ht="12.75">
      <c r="B65" s="331"/>
      <c r="C65" s="332" t="s">
        <v>317</v>
      </c>
      <c r="D65" s="112"/>
      <c r="E65" s="145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7"/>
    </row>
    <row r="66" spans="2:16" ht="12.75">
      <c r="B66" s="421" t="s">
        <v>318</v>
      </c>
      <c r="C66" s="422" t="s">
        <v>263</v>
      </c>
      <c r="D66" s="116"/>
      <c r="E66" s="423"/>
      <c r="F66" s="424"/>
      <c r="G66" s="424"/>
      <c r="H66" s="424"/>
      <c r="I66" s="424"/>
      <c r="J66" s="424"/>
      <c r="K66" s="424"/>
      <c r="L66" s="424"/>
      <c r="M66" s="424"/>
      <c r="N66" s="424"/>
      <c r="O66" s="424"/>
      <c r="P66" s="425"/>
    </row>
    <row r="67" spans="2:16" ht="12.75">
      <c r="B67" s="421" t="s">
        <v>313</v>
      </c>
      <c r="C67" s="426" t="s">
        <v>363</v>
      </c>
      <c r="D67" s="341"/>
      <c r="E67" s="427"/>
      <c r="F67" s="428"/>
      <c r="G67" s="383"/>
      <c r="H67" s="367"/>
      <c r="I67" s="367"/>
      <c r="J67" s="383"/>
      <c r="K67" s="383"/>
      <c r="L67" s="367"/>
      <c r="M67" s="383"/>
      <c r="N67" s="383"/>
      <c r="O67" s="367"/>
      <c r="P67" s="385"/>
    </row>
    <row r="68" spans="2:16" ht="12.75">
      <c r="B68" s="394" t="s">
        <v>314</v>
      </c>
      <c r="C68" s="429" t="s">
        <v>379</v>
      </c>
      <c r="D68" s="430"/>
      <c r="E68" s="431"/>
      <c r="F68" s="372"/>
      <c r="G68" s="372"/>
      <c r="H68" s="372"/>
      <c r="I68" s="372"/>
      <c r="J68" s="372"/>
      <c r="K68" s="372"/>
      <c r="L68" s="383"/>
      <c r="M68" s="372"/>
      <c r="N68" s="372"/>
      <c r="O68" s="357"/>
      <c r="P68" s="432"/>
    </row>
    <row r="69" spans="1:16" ht="12.75">
      <c r="A69" s="401"/>
      <c r="B69" s="433" t="s">
        <v>176</v>
      </c>
      <c r="C69" s="359" t="s">
        <v>100</v>
      </c>
      <c r="D69" s="434">
        <f>SUM(D67:D68)</f>
        <v>0</v>
      </c>
      <c r="E69" s="142">
        <f aca="true" t="shared" si="17" ref="E69:P69">SUM(E67:E68)</f>
        <v>0</v>
      </c>
      <c r="F69" s="143">
        <f t="shared" si="17"/>
        <v>0</v>
      </c>
      <c r="G69" s="143">
        <f t="shared" si="17"/>
        <v>0</v>
      </c>
      <c r="H69" s="143">
        <f t="shared" si="17"/>
        <v>0</v>
      </c>
      <c r="I69" s="143">
        <f t="shared" si="17"/>
        <v>0</v>
      </c>
      <c r="J69" s="143">
        <f t="shared" si="17"/>
        <v>0</v>
      </c>
      <c r="K69" s="143">
        <f t="shared" si="17"/>
        <v>0</v>
      </c>
      <c r="L69" s="143">
        <f t="shared" si="17"/>
        <v>0</v>
      </c>
      <c r="M69" s="143">
        <f t="shared" si="17"/>
        <v>0</v>
      </c>
      <c r="N69" s="143">
        <f t="shared" si="17"/>
        <v>0</v>
      </c>
      <c r="O69" s="143">
        <f t="shared" si="17"/>
        <v>0</v>
      </c>
      <c r="P69" s="144">
        <f t="shared" si="17"/>
        <v>0</v>
      </c>
    </row>
    <row r="70" spans="2:16" ht="12.75">
      <c r="B70" s="331" t="s">
        <v>322</v>
      </c>
      <c r="C70" s="334" t="s">
        <v>319</v>
      </c>
      <c r="D70" s="335"/>
      <c r="E70" s="336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8"/>
    </row>
    <row r="71" spans="1:16" ht="12.75">
      <c r="A71" s="401"/>
      <c r="B71" s="339" t="s">
        <v>380</v>
      </c>
      <c r="C71" s="340" t="s">
        <v>320</v>
      </c>
      <c r="D71" s="341"/>
      <c r="E71" s="342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4"/>
    </row>
    <row r="72" spans="1:16" ht="12.75">
      <c r="A72" s="401"/>
      <c r="B72" s="345" t="s">
        <v>381</v>
      </c>
      <c r="C72" s="346" t="s">
        <v>394</v>
      </c>
      <c r="D72" s="347"/>
      <c r="E72" s="342"/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4"/>
    </row>
    <row r="73" spans="1:16" ht="12.75">
      <c r="A73" s="401"/>
      <c r="B73" s="348" t="s">
        <v>382</v>
      </c>
      <c r="C73" s="349" t="s">
        <v>395</v>
      </c>
      <c r="D73" s="350"/>
      <c r="E73" s="351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3"/>
    </row>
    <row r="74" spans="1:16" ht="12.75">
      <c r="A74" s="401"/>
      <c r="B74" s="348" t="s">
        <v>383</v>
      </c>
      <c r="C74" s="349" t="s">
        <v>396</v>
      </c>
      <c r="D74" s="350"/>
      <c r="E74" s="351"/>
      <c r="F74" s="352"/>
      <c r="G74" s="352"/>
      <c r="H74" s="352"/>
      <c r="I74" s="352"/>
      <c r="J74" s="352"/>
      <c r="K74" s="352"/>
      <c r="L74" s="352"/>
      <c r="M74" s="352"/>
      <c r="N74" s="352"/>
      <c r="O74" s="352"/>
      <c r="P74" s="353"/>
    </row>
    <row r="75" spans="1:16" ht="12.75">
      <c r="A75" s="401"/>
      <c r="B75" s="348" t="s">
        <v>397</v>
      </c>
      <c r="C75" s="349" t="s">
        <v>398</v>
      </c>
      <c r="D75" s="350"/>
      <c r="E75" s="351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3"/>
    </row>
    <row r="76" spans="1:16" ht="12.75">
      <c r="A76" s="401"/>
      <c r="B76" s="354" t="s">
        <v>399</v>
      </c>
      <c r="C76" s="349" t="s">
        <v>400</v>
      </c>
      <c r="D76" s="355"/>
      <c r="E76" s="356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8"/>
    </row>
    <row r="77" spans="1:16" ht="12.75">
      <c r="A77" s="401"/>
      <c r="B77" s="333" t="s">
        <v>327</v>
      </c>
      <c r="C77" s="374" t="s">
        <v>321</v>
      </c>
      <c r="D77" s="360">
        <f aca="true" t="shared" si="18" ref="D77:P77">SUM(D71:D76)</f>
        <v>0</v>
      </c>
      <c r="E77" s="142">
        <f t="shared" si="18"/>
        <v>0</v>
      </c>
      <c r="F77" s="143">
        <f t="shared" si="18"/>
        <v>0</v>
      </c>
      <c r="G77" s="143">
        <f t="shared" si="18"/>
        <v>0</v>
      </c>
      <c r="H77" s="143">
        <f t="shared" si="18"/>
        <v>0</v>
      </c>
      <c r="I77" s="143">
        <f t="shared" si="18"/>
        <v>0</v>
      </c>
      <c r="J77" s="143">
        <f t="shared" si="18"/>
        <v>0</v>
      </c>
      <c r="K77" s="143">
        <f t="shared" si="18"/>
        <v>0</v>
      </c>
      <c r="L77" s="143">
        <f t="shared" si="18"/>
        <v>0</v>
      </c>
      <c r="M77" s="143">
        <f t="shared" si="18"/>
        <v>0</v>
      </c>
      <c r="N77" s="143">
        <f t="shared" si="18"/>
        <v>0</v>
      </c>
      <c r="O77" s="143">
        <f t="shared" si="18"/>
        <v>0</v>
      </c>
      <c r="P77" s="144">
        <f t="shared" si="18"/>
        <v>0</v>
      </c>
    </row>
    <row r="78" spans="1:16" ht="12.75">
      <c r="A78" s="401"/>
      <c r="B78" s="361" t="s">
        <v>329</v>
      </c>
      <c r="C78" s="362" t="s">
        <v>323</v>
      </c>
      <c r="D78" s="435"/>
      <c r="E78" s="363"/>
      <c r="F78" s="363"/>
      <c r="G78" s="363"/>
      <c r="H78" s="363"/>
      <c r="I78" s="363"/>
      <c r="J78" s="363"/>
      <c r="K78" s="363"/>
      <c r="L78" s="363"/>
      <c r="M78" s="364"/>
      <c r="N78" s="365"/>
      <c r="O78" s="363"/>
      <c r="P78" s="120"/>
    </row>
    <row r="79" spans="2:16" ht="12.75">
      <c r="B79" s="407" t="s">
        <v>384</v>
      </c>
      <c r="C79" s="366" t="s">
        <v>324</v>
      </c>
      <c r="D79" s="341"/>
      <c r="E79" s="342"/>
      <c r="F79" s="343"/>
      <c r="G79" s="343"/>
      <c r="H79" s="343"/>
      <c r="I79" s="343"/>
      <c r="J79" s="343"/>
      <c r="K79" s="343"/>
      <c r="L79" s="343"/>
      <c r="M79" s="343"/>
      <c r="N79" s="343"/>
      <c r="O79" s="367"/>
      <c r="P79" s="368"/>
    </row>
    <row r="80" spans="2:16" ht="12.75">
      <c r="B80" s="345" t="s">
        <v>385</v>
      </c>
      <c r="C80" s="346" t="s">
        <v>325</v>
      </c>
      <c r="D80" s="350"/>
      <c r="E80" s="351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3"/>
    </row>
    <row r="81" spans="2:16" ht="12.75">
      <c r="B81" s="348" t="s">
        <v>386</v>
      </c>
      <c r="C81" s="369" t="s">
        <v>326</v>
      </c>
      <c r="D81" s="370"/>
      <c r="E81" s="371"/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373"/>
    </row>
    <row r="82" spans="2:16" ht="12.75">
      <c r="B82" s="361" t="s">
        <v>331</v>
      </c>
      <c r="C82" s="374" t="s">
        <v>328</v>
      </c>
      <c r="D82" s="375">
        <f>SUM(D79:D81)</f>
        <v>0</v>
      </c>
      <c r="E82" s="376">
        <f aca="true" t="shared" si="19" ref="E82:N82">SUM(E79:E81)</f>
        <v>0</v>
      </c>
      <c r="F82" s="377">
        <f t="shared" si="19"/>
        <v>0</v>
      </c>
      <c r="G82" s="377">
        <f t="shared" si="19"/>
        <v>0</v>
      </c>
      <c r="H82" s="377">
        <f t="shared" si="19"/>
        <v>0</v>
      </c>
      <c r="I82" s="377">
        <f t="shared" si="19"/>
        <v>0</v>
      </c>
      <c r="J82" s="377">
        <f t="shared" si="19"/>
        <v>0</v>
      </c>
      <c r="K82" s="377">
        <f t="shared" si="19"/>
        <v>0</v>
      </c>
      <c r="L82" s="377">
        <f t="shared" si="19"/>
        <v>0</v>
      </c>
      <c r="M82" s="377">
        <f t="shared" si="19"/>
        <v>0</v>
      </c>
      <c r="N82" s="377">
        <f t="shared" si="19"/>
        <v>0</v>
      </c>
      <c r="O82" s="378">
        <f>SUM(O79:O81)</f>
        <v>0</v>
      </c>
      <c r="P82" s="379">
        <f>SUM(P79:P81)</f>
        <v>0</v>
      </c>
    </row>
    <row r="83" spans="2:16" ht="12.75">
      <c r="B83" s="361" t="s">
        <v>333</v>
      </c>
      <c r="C83" s="380" t="s">
        <v>330</v>
      </c>
      <c r="D83" s="381"/>
      <c r="E83" s="382"/>
      <c r="F83" s="383"/>
      <c r="G83" s="383"/>
      <c r="H83" s="383"/>
      <c r="I83" s="383"/>
      <c r="J83" s="383"/>
      <c r="K83" s="383"/>
      <c r="L83" s="383"/>
      <c r="M83" s="383"/>
      <c r="N83" s="383"/>
      <c r="O83" s="384"/>
      <c r="P83" s="385"/>
    </row>
    <row r="84" spans="2:16" ht="12.75">
      <c r="B84" s="361" t="s">
        <v>179</v>
      </c>
      <c r="C84" s="386" t="s">
        <v>332</v>
      </c>
      <c r="D84" s="387">
        <f aca="true" t="shared" si="20" ref="D84:P84">SUM(D69+D77+D82+D83)</f>
        <v>0</v>
      </c>
      <c r="E84" s="364">
        <f t="shared" si="20"/>
        <v>0</v>
      </c>
      <c r="F84" s="388">
        <f t="shared" si="20"/>
        <v>0</v>
      </c>
      <c r="G84" s="388">
        <f t="shared" si="20"/>
        <v>0</v>
      </c>
      <c r="H84" s="388">
        <f t="shared" si="20"/>
        <v>0</v>
      </c>
      <c r="I84" s="388">
        <f t="shared" si="20"/>
        <v>0</v>
      </c>
      <c r="J84" s="388">
        <f t="shared" si="20"/>
        <v>0</v>
      </c>
      <c r="K84" s="388">
        <f t="shared" si="20"/>
        <v>0</v>
      </c>
      <c r="L84" s="388">
        <f t="shared" si="20"/>
        <v>0</v>
      </c>
      <c r="M84" s="388">
        <f t="shared" si="20"/>
        <v>0</v>
      </c>
      <c r="N84" s="388">
        <f t="shared" si="20"/>
        <v>0</v>
      </c>
      <c r="O84" s="365">
        <f t="shared" si="20"/>
        <v>0</v>
      </c>
      <c r="P84" s="379">
        <f t="shared" si="20"/>
        <v>0</v>
      </c>
    </row>
    <row r="85" spans="2:16" ht="12.75">
      <c r="B85" s="389" t="s">
        <v>210</v>
      </c>
      <c r="C85" s="390" t="s">
        <v>246</v>
      </c>
      <c r="D85" s="105"/>
      <c r="E85" s="106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8"/>
    </row>
    <row r="86" spans="2:16" ht="12.75">
      <c r="B86" s="391" t="s">
        <v>335</v>
      </c>
      <c r="C86" s="392" t="s">
        <v>334</v>
      </c>
      <c r="D86" s="110">
        <f aca="true" t="shared" si="21" ref="D86:P86">D29+D64+D84</f>
        <v>0</v>
      </c>
      <c r="E86" s="136">
        <f t="shared" si="21"/>
        <v>0</v>
      </c>
      <c r="F86" s="137">
        <f t="shared" si="21"/>
        <v>0</v>
      </c>
      <c r="G86" s="137">
        <f t="shared" si="21"/>
        <v>0</v>
      </c>
      <c r="H86" s="137">
        <f t="shared" si="21"/>
        <v>0</v>
      </c>
      <c r="I86" s="137">
        <f t="shared" si="21"/>
        <v>0</v>
      </c>
      <c r="J86" s="137">
        <f t="shared" si="21"/>
        <v>0</v>
      </c>
      <c r="K86" s="137">
        <f t="shared" si="21"/>
        <v>0</v>
      </c>
      <c r="L86" s="137">
        <f t="shared" si="21"/>
        <v>0</v>
      </c>
      <c r="M86" s="137">
        <f t="shared" si="21"/>
        <v>0</v>
      </c>
      <c r="N86" s="137">
        <f t="shared" si="21"/>
        <v>0</v>
      </c>
      <c r="O86" s="137">
        <f t="shared" si="21"/>
        <v>0</v>
      </c>
      <c r="P86" s="138">
        <f t="shared" si="21"/>
        <v>0</v>
      </c>
    </row>
    <row r="87" spans="2:16" ht="12.75">
      <c r="B87" s="345" t="s">
        <v>336</v>
      </c>
      <c r="C87" s="393" t="s">
        <v>232</v>
      </c>
      <c r="D87" s="277"/>
      <c r="E87" s="209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1"/>
    </row>
    <row r="88" spans="2:16" ht="12.75">
      <c r="B88" s="394" t="s">
        <v>339</v>
      </c>
      <c r="C88" s="395" t="s">
        <v>247</v>
      </c>
      <c r="D88" s="278"/>
      <c r="E88" s="142">
        <f>E87+E86</f>
        <v>0</v>
      </c>
      <c r="F88" s="143">
        <f aca="true" t="shared" si="22" ref="F88:P88">F87+F86</f>
        <v>0</v>
      </c>
      <c r="G88" s="143">
        <f t="shared" si="22"/>
        <v>0</v>
      </c>
      <c r="H88" s="143">
        <f t="shared" si="22"/>
        <v>0</v>
      </c>
      <c r="I88" s="143">
        <f t="shared" si="22"/>
        <v>0</v>
      </c>
      <c r="J88" s="143">
        <f t="shared" si="22"/>
        <v>0</v>
      </c>
      <c r="K88" s="143">
        <f t="shared" si="22"/>
        <v>0</v>
      </c>
      <c r="L88" s="143">
        <f t="shared" si="22"/>
        <v>0</v>
      </c>
      <c r="M88" s="143">
        <f t="shared" si="22"/>
        <v>0</v>
      </c>
      <c r="N88" s="143">
        <f t="shared" si="22"/>
        <v>0</v>
      </c>
      <c r="O88" s="143">
        <f t="shared" si="22"/>
        <v>0</v>
      </c>
      <c r="P88" s="144">
        <f t="shared" si="22"/>
        <v>0</v>
      </c>
    </row>
    <row r="89" spans="2:16" ht="12.75">
      <c r="B89" s="389" t="s">
        <v>218</v>
      </c>
      <c r="C89" s="396" t="s">
        <v>233</v>
      </c>
      <c r="D89" s="105"/>
      <c r="E89" s="106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8"/>
    </row>
    <row r="90" spans="2:16" ht="12.75">
      <c r="B90" s="391" t="s">
        <v>340</v>
      </c>
      <c r="C90" s="397" t="s">
        <v>240</v>
      </c>
      <c r="D90" s="110"/>
      <c r="E90" s="136">
        <f aca="true" t="shared" si="23" ref="E90:P90">E91+E92</f>
        <v>0</v>
      </c>
      <c r="F90" s="137">
        <f t="shared" si="23"/>
        <v>0</v>
      </c>
      <c r="G90" s="137">
        <f t="shared" si="23"/>
        <v>0</v>
      </c>
      <c r="H90" s="137">
        <f t="shared" si="23"/>
        <v>0</v>
      </c>
      <c r="I90" s="137">
        <f t="shared" si="23"/>
        <v>0</v>
      </c>
      <c r="J90" s="137">
        <f t="shared" si="23"/>
        <v>0</v>
      </c>
      <c r="K90" s="137">
        <f t="shared" si="23"/>
        <v>0</v>
      </c>
      <c r="L90" s="137">
        <f t="shared" si="23"/>
        <v>0</v>
      </c>
      <c r="M90" s="137">
        <f t="shared" si="23"/>
        <v>0</v>
      </c>
      <c r="N90" s="137">
        <f t="shared" si="23"/>
        <v>0</v>
      </c>
      <c r="O90" s="137">
        <f t="shared" si="23"/>
        <v>0</v>
      </c>
      <c r="P90" s="138">
        <f t="shared" si="23"/>
        <v>0</v>
      </c>
    </row>
    <row r="91" spans="2:16" ht="12.75">
      <c r="B91" s="398" t="s">
        <v>341</v>
      </c>
      <c r="C91" s="399" t="s">
        <v>337</v>
      </c>
      <c r="D91" s="109"/>
      <c r="E91" s="205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7"/>
    </row>
    <row r="92" spans="2:16" ht="12.75">
      <c r="B92" s="394" t="s">
        <v>342</v>
      </c>
      <c r="C92" s="395" t="s">
        <v>338</v>
      </c>
      <c r="D92" s="111"/>
      <c r="E92" s="212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4"/>
    </row>
    <row r="93" spans="2:16" ht="12.75">
      <c r="B93" s="398" t="s">
        <v>236</v>
      </c>
      <c r="C93" s="399" t="s">
        <v>237</v>
      </c>
      <c r="D93" s="109"/>
      <c r="E93" s="113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5"/>
    </row>
    <row r="94" spans="2:16" ht="12.75">
      <c r="B94" s="398" t="s">
        <v>343</v>
      </c>
      <c r="C94" s="399" t="s">
        <v>83</v>
      </c>
      <c r="D94" s="109"/>
      <c r="E94" s="136">
        <f>SUM(E95:E99)</f>
        <v>0</v>
      </c>
      <c r="F94" s="137">
        <f aca="true" t="shared" si="24" ref="F94:P94">SUM(F95:F99)</f>
        <v>0</v>
      </c>
      <c r="G94" s="137">
        <f t="shared" si="24"/>
        <v>0</v>
      </c>
      <c r="H94" s="137">
        <f t="shared" si="24"/>
        <v>0</v>
      </c>
      <c r="I94" s="137">
        <f t="shared" si="24"/>
        <v>0</v>
      </c>
      <c r="J94" s="137">
        <f t="shared" si="24"/>
        <v>0</v>
      </c>
      <c r="K94" s="137">
        <f t="shared" si="24"/>
        <v>0</v>
      </c>
      <c r="L94" s="137">
        <f t="shared" si="24"/>
        <v>0</v>
      </c>
      <c r="M94" s="137">
        <f t="shared" si="24"/>
        <v>0</v>
      </c>
      <c r="N94" s="137">
        <f t="shared" si="24"/>
        <v>0</v>
      </c>
      <c r="O94" s="137">
        <f t="shared" si="24"/>
        <v>0</v>
      </c>
      <c r="P94" s="138">
        <f t="shared" si="24"/>
        <v>0</v>
      </c>
    </row>
    <row r="95" spans="2:16" ht="12.75">
      <c r="B95" s="391" t="s">
        <v>344</v>
      </c>
      <c r="C95" s="397" t="s">
        <v>70</v>
      </c>
      <c r="D95" s="109"/>
      <c r="E95" s="205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7"/>
    </row>
    <row r="96" spans="2:16" ht="12.75">
      <c r="B96" s="391" t="s">
        <v>345</v>
      </c>
      <c r="C96" s="397" t="s">
        <v>71</v>
      </c>
      <c r="D96" s="109"/>
      <c r="E96" s="205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7"/>
    </row>
    <row r="97" spans="2:16" ht="12.75">
      <c r="B97" s="391" t="s">
        <v>346</v>
      </c>
      <c r="C97" s="397" t="s">
        <v>229</v>
      </c>
      <c r="D97" s="109"/>
      <c r="E97" s="205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7"/>
    </row>
    <row r="98" spans="2:16" ht="12.75">
      <c r="B98" s="391" t="s">
        <v>347</v>
      </c>
      <c r="C98" s="397" t="s">
        <v>231</v>
      </c>
      <c r="D98" s="109"/>
      <c r="E98" s="205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7"/>
    </row>
    <row r="99" spans="2:16" ht="12.75">
      <c r="B99" s="398" t="s">
        <v>348</v>
      </c>
      <c r="C99" s="397" t="s">
        <v>230</v>
      </c>
      <c r="D99" s="109"/>
      <c r="E99" s="205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7"/>
    </row>
    <row r="100" spans="2:16" ht="12.75">
      <c r="B100" s="398" t="s">
        <v>349</v>
      </c>
      <c r="C100" s="399" t="s">
        <v>84</v>
      </c>
      <c r="D100" s="109"/>
      <c r="E100" s="148">
        <f aca="true" t="shared" si="25" ref="E100:P100">SUM(E101:E105)</f>
        <v>0</v>
      </c>
      <c r="F100" s="149">
        <f t="shared" si="25"/>
        <v>0</v>
      </c>
      <c r="G100" s="149">
        <f t="shared" si="25"/>
        <v>0</v>
      </c>
      <c r="H100" s="149">
        <f t="shared" si="25"/>
        <v>0</v>
      </c>
      <c r="I100" s="149">
        <f t="shared" si="25"/>
        <v>0</v>
      </c>
      <c r="J100" s="149">
        <f t="shared" si="25"/>
        <v>0</v>
      </c>
      <c r="K100" s="149">
        <f t="shared" si="25"/>
        <v>0</v>
      </c>
      <c r="L100" s="149">
        <f t="shared" si="25"/>
        <v>0</v>
      </c>
      <c r="M100" s="149">
        <f t="shared" si="25"/>
        <v>0</v>
      </c>
      <c r="N100" s="149">
        <f t="shared" si="25"/>
        <v>0</v>
      </c>
      <c r="O100" s="149">
        <f t="shared" si="25"/>
        <v>0</v>
      </c>
      <c r="P100" s="150">
        <f t="shared" si="25"/>
        <v>0</v>
      </c>
    </row>
    <row r="101" spans="2:16" ht="12.75">
      <c r="B101" s="398" t="s">
        <v>364</v>
      </c>
      <c r="C101" s="397" t="s">
        <v>70</v>
      </c>
      <c r="D101" s="109"/>
      <c r="E101" s="205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7"/>
    </row>
    <row r="102" spans="2:16" ht="12.75">
      <c r="B102" s="398" t="s">
        <v>365</v>
      </c>
      <c r="C102" s="397" t="s">
        <v>71</v>
      </c>
      <c r="D102" s="109"/>
      <c r="E102" s="205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7"/>
    </row>
    <row r="103" spans="2:16" ht="12.75">
      <c r="B103" s="398" t="s">
        <v>366</v>
      </c>
      <c r="C103" s="397" t="s">
        <v>229</v>
      </c>
      <c r="D103" s="109"/>
      <c r="E103" s="205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7"/>
    </row>
    <row r="104" spans="2:16" ht="12.75">
      <c r="B104" s="398" t="s">
        <v>367</v>
      </c>
      <c r="C104" s="78" t="s">
        <v>231</v>
      </c>
      <c r="D104" s="109"/>
      <c r="E104" s="205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7"/>
    </row>
    <row r="105" spans="2:16" ht="12.75">
      <c r="B105" s="398" t="s">
        <v>368</v>
      </c>
      <c r="C105" s="78" t="s">
        <v>230</v>
      </c>
      <c r="D105" s="109"/>
      <c r="E105" s="205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7"/>
    </row>
    <row r="106" spans="2:16" ht="12.75">
      <c r="B106" s="398" t="s">
        <v>350</v>
      </c>
      <c r="C106" s="77" t="s">
        <v>85</v>
      </c>
      <c r="D106" s="109"/>
      <c r="E106" s="148">
        <f aca="true" t="shared" si="26" ref="E106:P106">SUM(E107:E112)</f>
        <v>0</v>
      </c>
      <c r="F106" s="149">
        <f t="shared" si="26"/>
        <v>0</v>
      </c>
      <c r="G106" s="149">
        <f t="shared" si="26"/>
        <v>0</v>
      </c>
      <c r="H106" s="149">
        <f t="shared" si="26"/>
        <v>0</v>
      </c>
      <c r="I106" s="149">
        <f t="shared" si="26"/>
        <v>0</v>
      </c>
      <c r="J106" s="149">
        <f t="shared" si="26"/>
        <v>0</v>
      </c>
      <c r="K106" s="149">
        <f t="shared" si="26"/>
        <v>0</v>
      </c>
      <c r="L106" s="149">
        <f t="shared" si="26"/>
        <v>0</v>
      </c>
      <c r="M106" s="149">
        <f t="shared" si="26"/>
        <v>0</v>
      </c>
      <c r="N106" s="149">
        <f t="shared" si="26"/>
        <v>0</v>
      </c>
      <c r="O106" s="149">
        <f t="shared" si="26"/>
        <v>0</v>
      </c>
      <c r="P106" s="150">
        <f t="shared" si="26"/>
        <v>0</v>
      </c>
    </row>
    <row r="107" spans="2:16" ht="12.75">
      <c r="B107" s="398" t="s">
        <v>387</v>
      </c>
      <c r="C107" s="78" t="s">
        <v>70</v>
      </c>
      <c r="D107" s="109"/>
      <c r="E107" s="205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7"/>
    </row>
    <row r="108" spans="2:16" ht="12.75">
      <c r="B108" s="398" t="s">
        <v>388</v>
      </c>
      <c r="C108" s="78" t="s">
        <v>71</v>
      </c>
      <c r="D108" s="109"/>
      <c r="E108" s="205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7"/>
    </row>
    <row r="109" spans="2:16" ht="12.75">
      <c r="B109" s="398" t="s">
        <v>389</v>
      </c>
      <c r="C109" s="78" t="s">
        <v>229</v>
      </c>
      <c r="D109" s="109"/>
      <c r="E109" s="205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7"/>
    </row>
    <row r="110" spans="2:16" ht="12.75">
      <c r="B110" s="398" t="s">
        <v>390</v>
      </c>
      <c r="C110" s="78" t="s">
        <v>231</v>
      </c>
      <c r="D110" s="109"/>
      <c r="E110" s="205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7"/>
    </row>
    <row r="111" spans="2:16" ht="12.75">
      <c r="B111" s="333" t="s">
        <v>391</v>
      </c>
      <c r="C111" s="87" t="s">
        <v>230</v>
      </c>
      <c r="D111" s="116"/>
      <c r="E111" s="215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7"/>
    </row>
    <row r="112" spans="2:16" ht="12.75">
      <c r="B112" s="394" t="s">
        <v>392</v>
      </c>
      <c r="C112" s="58" t="s">
        <v>86</v>
      </c>
      <c r="D112" s="111"/>
      <c r="E112" s="212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4"/>
    </row>
    <row r="113" spans="2:16" ht="12.75">
      <c r="B113" s="339" t="s">
        <v>238</v>
      </c>
      <c r="C113" s="61" t="s">
        <v>239</v>
      </c>
      <c r="D113" s="105"/>
      <c r="E113" s="106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8"/>
    </row>
    <row r="114" spans="2:16" ht="12.75">
      <c r="B114" s="345" t="s">
        <v>351</v>
      </c>
      <c r="C114" s="58" t="s">
        <v>178</v>
      </c>
      <c r="D114" s="110"/>
      <c r="E114" s="209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1"/>
    </row>
    <row r="115" spans="2:16" ht="12.75">
      <c r="B115" s="391" t="s">
        <v>352</v>
      </c>
      <c r="C115" s="274" t="s">
        <v>249</v>
      </c>
      <c r="D115" s="110"/>
      <c r="E115" s="209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1"/>
    </row>
    <row r="116" spans="2:16" ht="12.75">
      <c r="B116" s="394" t="s">
        <v>353</v>
      </c>
      <c r="C116" s="79" t="s">
        <v>248</v>
      </c>
      <c r="D116" s="111"/>
      <c r="E116" s="142">
        <f aca="true" t="shared" si="27" ref="E116:P116">E115+E114+E90</f>
        <v>0</v>
      </c>
      <c r="F116" s="143">
        <f t="shared" si="27"/>
        <v>0</v>
      </c>
      <c r="G116" s="143">
        <f t="shared" si="27"/>
        <v>0</v>
      </c>
      <c r="H116" s="143">
        <f t="shared" si="27"/>
        <v>0</v>
      </c>
      <c r="I116" s="143">
        <f t="shared" si="27"/>
        <v>0</v>
      </c>
      <c r="J116" s="143">
        <f t="shared" si="27"/>
        <v>0</v>
      </c>
      <c r="K116" s="143">
        <f t="shared" si="27"/>
        <v>0</v>
      </c>
      <c r="L116" s="143">
        <f t="shared" si="27"/>
        <v>0</v>
      </c>
      <c r="M116" s="143">
        <f t="shared" si="27"/>
        <v>0</v>
      </c>
      <c r="N116" s="143">
        <f t="shared" si="27"/>
        <v>0</v>
      </c>
      <c r="O116" s="143">
        <f t="shared" si="27"/>
        <v>0</v>
      </c>
      <c r="P116" s="144">
        <f t="shared" si="27"/>
        <v>0</v>
      </c>
    </row>
    <row r="117" spans="2:16" ht="12.75">
      <c r="B117" s="331" t="s">
        <v>369</v>
      </c>
      <c r="C117" s="80" t="s">
        <v>221</v>
      </c>
      <c r="D117" s="112"/>
      <c r="E117" s="145">
        <f aca="true" t="shared" si="28" ref="E117:P117">E88-E116</f>
        <v>0</v>
      </c>
      <c r="F117" s="146">
        <f t="shared" si="28"/>
        <v>0</v>
      </c>
      <c r="G117" s="146">
        <f t="shared" si="28"/>
        <v>0</v>
      </c>
      <c r="H117" s="146">
        <f t="shared" si="28"/>
        <v>0</v>
      </c>
      <c r="I117" s="146">
        <f t="shared" si="28"/>
        <v>0</v>
      </c>
      <c r="J117" s="146">
        <f t="shared" si="28"/>
        <v>0</v>
      </c>
      <c r="K117" s="146">
        <f t="shared" si="28"/>
        <v>0</v>
      </c>
      <c r="L117" s="146">
        <f t="shared" si="28"/>
        <v>0</v>
      </c>
      <c r="M117" s="146">
        <f t="shared" si="28"/>
        <v>0</v>
      </c>
      <c r="N117" s="146">
        <f t="shared" si="28"/>
        <v>0</v>
      </c>
      <c r="O117" s="146">
        <f t="shared" si="28"/>
        <v>0</v>
      </c>
      <c r="P117" s="147">
        <f t="shared" si="28"/>
        <v>0</v>
      </c>
    </row>
    <row r="118" spans="2:16" ht="12.75">
      <c r="B118" s="389" t="s">
        <v>241</v>
      </c>
      <c r="C118" s="81" t="s">
        <v>211</v>
      </c>
      <c r="D118" s="117"/>
      <c r="E118" s="106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8"/>
    </row>
    <row r="119" spans="2:16" ht="12.75">
      <c r="B119" s="391" t="s">
        <v>393</v>
      </c>
      <c r="C119" s="78" t="s">
        <v>87</v>
      </c>
      <c r="D119" s="208"/>
      <c r="E119" s="209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1"/>
    </row>
    <row r="120" spans="2:16" ht="12.75">
      <c r="B120" s="391">
        <f aca="true" t="shared" si="29" ref="B120:B127">B119+1</f>
        <v>32</v>
      </c>
      <c r="C120" s="78" t="s">
        <v>88</v>
      </c>
      <c r="D120" s="208"/>
      <c r="E120" s="209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1"/>
    </row>
    <row r="121" spans="2:16" ht="12.75">
      <c r="B121" s="391">
        <f t="shared" si="29"/>
        <v>33</v>
      </c>
      <c r="C121" s="78" t="s">
        <v>89</v>
      </c>
      <c r="D121" s="208"/>
      <c r="E121" s="209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1"/>
    </row>
    <row r="122" spans="2:16" ht="12.75">
      <c r="B122" s="391">
        <f t="shared" si="29"/>
        <v>34</v>
      </c>
      <c r="C122" s="78" t="s">
        <v>90</v>
      </c>
      <c r="D122" s="110">
        <f aca="true" t="shared" si="30" ref="D122:P122">SUM(D119:D121)</f>
        <v>0</v>
      </c>
      <c r="E122" s="136">
        <f t="shared" si="30"/>
        <v>0</v>
      </c>
      <c r="F122" s="137">
        <f t="shared" si="30"/>
        <v>0</v>
      </c>
      <c r="G122" s="137">
        <f t="shared" si="30"/>
        <v>0</v>
      </c>
      <c r="H122" s="137">
        <f t="shared" si="30"/>
        <v>0</v>
      </c>
      <c r="I122" s="137">
        <f t="shared" si="30"/>
        <v>0</v>
      </c>
      <c r="J122" s="137">
        <f t="shared" si="30"/>
        <v>0</v>
      </c>
      <c r="K122" s="137">
        <f t="shared" si="30"/>
        <v>0</v>
      </c>
      <c r="L122" s="137">
        <f t="shared" si="30"/>
        <v>0</v>
      </c>
      <c r="M122" s="137">
        <f t="shared" si="30"/>
        <v>0</v>
      </c>
      <c r="N122" s="137">
        <f t="shared" si="30"/>
        <v>0</v>
      </c>
      <c r="O122" s="137">
        <f t="shared" si="30"/>
        <v>0</v>
      </c>
      <c r="P122" s="138">
        <f t="shared" si="30"/>
        <v>0</v>
      </c>
    </row>
    <row r="123" spans="2:16" ht="13.5" customHeight="1">
      <c r="B123" s="391">
        <f t="shared" si="29"/>
        <v>35</v>
      </c>
      <c r="C123" s="78" t="s">
        <v>79</v>
      </c>
      <c r="D123" s="110"/>
      <c r="E123" s="209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1"/>
    </row>
    <row r="124" spans="2:16" ht="12.75">
      <c r="B124" s="391">
        <f>B123+1</f>
        <v>36</v>
      </c>
      <c r="C124" s="78" t="s">
        <v>91</v>
      </c>
      <c r="D124" s="110"/>
      <c r="E124" s="136">
        <f aca="true" t="shared" si="31" ref="E124:P124">E122+E123</f>
        <v>0</v>
      </c>
      <c r="F124" s="137">
        <f t="shared" si="31"/>
        <v>0</v>
      </c>
      <c r="G124" s="137">
        <f t="shared" si="31"/>
        <v>0</v>
      </c>
      <c r="H124" s="137">
        <f t="shared" si="31"/>
        <v>0</v>
      </c>
      <c r="I124" s="137">
        <f t="shared" si="31"/>
        <v>0</v>
      </c>
      <c r="J124" s="137">
        <f t="shared" si="31"/>
        <v>0</v>
      </c>
      <c r="K124" s="137">
        <f t="shared" si="31"/>
        <v>0</v>
      </c>
      <c r="L124" s="137">
        <f t="shared" si="31"/>
        <v>0</v>
      </c>
      <c r="M124" s="137">
        <f t="shared" si="31"/>
        <v>0</v>
      </c>
      <c r="N124" s="137">
        <f t="shared" si="31"/>
        <v>0</v>
      </c>
      <c r="O124" s="137">
        <f t="shared" si="31"/>
        <v>0</v>
      </c>
      <c r="P124" s="138">
        <f t="shared" si="31"/>
        <v>0</v>
      </c>
    </row>
    <row r="125" spans="2:16" ht="13.5" customHeight="1">
      <c r="B125" s="391">
        <f t="shared" si="29"/>
        <v>37</v>
      </c>
      <c r="C125" s="78" t="s">
        <v>243</v>
      </c>
      <c r="D125" s="110"/>
      <c r="E125" s="209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1"/>
    </row>
    <row r="126" spans="2:16" ht="12.75">
      <c r="B126" s="391">
        <f t="shared" si="29"/>
        <v>38</v>
      </c>
      <c r="C126" s="78" t="s">
        <v>242</v>
      </c>
      <c r="D126" s="110"/>
      <c r="E126" s="209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1"/>
    </row>
    <row r="127" spans="2:16" ht="12.75">
      <c r="B127" s="391">
        <f t="shared" si="29"/>
        <v>39</v>
      </c>
      <c r="C127" s="78" t="s">
        <v>80</v>
      </c>
      <c r="D127" s="110"/>
      <c r="E127" s="209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1"/>
    </row>
    <row r="128" spans="2:16" ht="12.75">
      <c r="B128" s="391">
        <f>B127+1</f>
        <v>40</v>
      </c>
      <c r="C128" s="280" t="s">
        <v>158</v>
      </c>
      <c r="D128" s="277"/>
      <c r="E128" s="136">
        <f aca="true" t="shared" si="32" ref="E128:P128">SUM(E125:E127)</f>
        <v>0</v>
      </c>
      <c r="F128" s="137">
        <f t="shared" si="32"/>
        <v>0</v>
      </c>
      <c r="G128" s="137">
        <f t="shared" si="32"/>
        <v>0</v>
      </c>
      <c r="H128" s="137">
        <f t="shared" si="32"/>
        <v>0</v>
      </c>
      <c r="I128" s="137">
        <f t="shared" si="32"/>
        <v>0</v>
      </c>
      <c r="J128" s="137">
        <f t="shared" si="32"/>
        <v>0</v>
      </c>
      <c r="K128" s="137">
        <f t="shared" si="32"/>
        <v>0</v>
      </c>
      <c r="L128" s="137">
        <f t="shared" si="32"/>
        <v>0</v>
      </c>
      <c r="M128" s="137">
        <f t="shared" si="32"/>
        <v>0</v>
      </c>
      <c r="N128" s="137">
        <f t="shared" si="32"/>
        <v>0</v>
      </c>
      <c r="O128" s="137">
        <f t="shared" si="32"/>
        <v>0</v>
      </c>
      <c r="P128" s="138">
        <f t="shared" si="32"/>
        <v>0</v>
      </c>
    </row>
    <row r="129" spans="2:16" ht="12.75">
      <c r="B129" s="391">
        <f>B128+1</f>
        <v>41</v>
      </c>
      <c r="C129" s="279" t="s">
        <v>222</v>
      </c>
      <c r="D129" s="278"/>
      <c r="E129" s="142">
        <f>E124-E128</f>
        <v>0</v>
      </c>
      <c r="F129" s="143">
        <f aca="true" t="shared" si="33" ref="F129:P129">F124-F128</f>
        <v>0</v>
      </c>
      <c r="G129" s="143">
        <f t="shared" si="33"/>
        <v>0</v>
      </c>
      <c r="H129" s="143">
        <f t="shared" si="33"/>
        <v>0</v>
      </c>
      <c r="I129" s="143">
        <f t="shared" si="33"/>
        <v>0</v>
      </c>
      <c r="J129" s="143">
        <f t="shared" si="33"/>
        <v>0</v>
      </c>
      <c r="K129" s="143">
        <f t="shared" si="33"/>
        <v>0</v>
      </c>
      <c r="L129" s="143">
        <f t="shared" si="33"/>
        <v>0</v>
      </c>
      <c r="M129" s="143">
        <f t="shared" si="33"/>
        <v>0</v>
      </c>
      <c r="N129" s="143">
        <f t="shared" si="33"/>
        <v>0</v>
      </c>
      <c r="O129" s="143">
        <f t="shared" si="33"/>
        <v>0</v>
      </c>
      <c r="P129" s="144">
        <f t="shared" si="33"/>
        <v>0</v>
      </c>
    </row>
    <row r="130" spans="2:16" ht="12.75">
      <c r="B130" s="400" t="s">
        <v>244</v>
      </c>
      <c r="C130" s="60" t="s">
        <v>97</v>
      </c>
      <c r="D130" s="112"/>
      <c r="E130" s="118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20"/>
    </row>
    <row r="131" spans="2:16" ht="12.75">
      <c r="B131" s="339">
        <f>B129+1</f>
        <v>42</v>
      </c>
      <c r="C131" s="82" t="s">
        <v>258</v>
      </c>
      <c r="D131" s="109">
        <f aca="true" t="shared" si="34" ref="D131:P131">D119+D29</f>
        <v>0</v>
      </c>
      <c r="E131" s="139">
        <f t="shared" si="34"/>
        <v>0</v>
      </c>
      <c r="F131" s="140">
        <f t="shared" si="34"/>
        <v>0</v>
      </c>
      <c r="G131" s="140">
        <f t="shared" si="34"/>
        <v>0</v>
      </c>
      <c r="H131" s="140">
        <f t="shared" si="34"/>
        <v>0</v>
      </c>
      <c r="I131" s="140">
        <f t="shared" si="34"/>
        <v>0</v>
      </c>
      <c r="J131" s="140">
        <f t="shared" si="34"/>
        <v>0</v>
      </c>
      <c r="K131" s="140">
        <f t="shared" si="34"/>
        <v>0</v>
      </c>
      <c r="L131" s="140">
        <f t="shared" si="34"/>
        <v>0</v>
      </c>
      <c r="M131" s="140">
        <f t="shared" si="34"/>
        <v>0</v>
      </c>
      <c r="N131" s="140">
        <f t="shared" si="34"/>
        <v>0</v>
      </c>
      <c r="O131" s="140">
        <f t="shared" si="34"/>
        <v>0</v>
      </c>
      <c r="P131" s="141">
        <f t="shared" si="34"/>
        <v>0</v>
      </c>
    </row>
    <row r="132" spans="2:16" ht="12.75">
      <c r="B132" s="408">
        <f>B131+1</f>
        <v>43</v>
      </c>
      <c r="C132" s="83" t="s">
        <v>259</v>
      </c>
      <c r="D132" s="110">
        <f aca="true" t="shared" si="35" ref="D132:P132">D14</f>
        <v>0</v>
      </c>
      <c r="E132" s="136">
        <f t="shared" si="35"/>
        <v>0</v>
      </c>
      <c r="F132" s="137">
        <f t="shared" si="35"/>
        <v>0</v>
      </c>
      <c r="G132" s="137">
        <f t="shared" si="35"/>
        <v>0</v>
      </c>
      <c r="H132" s="137">
        <f t="shared" si="35"/>
        <v>0</v>
      </c>
      <c r="I132" s="137">
        <f t="shared" si="35"/>
        <v>0</v>
      </c>
      <c r="J132" s="137">
        <f t="shared" si="35"/>
        <v>0</v>
      </c>
      <c r="K132" s="137">
        <f t="shared" si="35"/>
        <v>0</v>
      </c>
      <c r="L132" s="137">
        <f t="shared" si="35"/>
        <v>0</v>
      </c>
      <c r="M132" s="137">
        <f t="shared" si="35"/>
        <v>0</v>
      </c>
      <c r="N132" s="137">
        <f t="shared" si="35"/>
        <v>0</v>
      </c>
      <c r="O132" s="137">
        <f t="shared" si="35"/>
        <v>0</v>
      </c>
      <c r="P132" s="138">
        <f t="shared" si="35"/>
        <v>0</v>
      </c>
    </row>
    <row r="133" spans="2:16" ht="12.75">
      <c r="B133" s="408">
        <f>B132+1</f>
        <v>44</v>
      </c>
      <c r="C133" s="83" t="s">
        <v>260</v>
      </c>
      <c r="D133" s="110">
        <f aca="true" t="shared" si="36" ref="D133:P133">D119+D20</f>
        <v>0</v>
      </c>
      <c r="E133" s="136">
        <f t="shared" si="36"/>
        <v>0</v>
      </c>
      <c r="F133" s="137">
        <f t="shared" si="36"/>
        <v>0</v>
      </c>
      <c r="G133" s="137">
        <f t="shared" si="36"/>
        <v>0</v>
      </c>
      <c r="H133" s="137">
        <f t="shared" si="36"/>
        <v>0</v>
      </c>
      <c r="I133" s="137">
        <f t="shared" si="36"/>
        <v>0</v>
      </c>
      <c r="J133" s="137">
        <f t="shared" si="36"/>
        <v>0</v>
      </c>
      <c r="K133" s="137">
        <f t="shared" si="36"/>
        <v>0</v>
      </c>
      <c r="L133" s="137">
        <f t="shared" si="36"/>
        <v>0</v>
      </c>
      <c r="M133" s="137">
        <f t="shared" si="36"/>
        <v>0</v>
      </c>
      <c r="N133" s="137">
        <f t="shared" si="36"/>
        <v>0</v>
      </c>
      <c r="O133" s="137">
        <f t="shared" si="36"/>
        <v>0</v>
      </c>
      <c r="P133" s="138">
        <f t="shared" si="36"/>
        <v>0</v>
      </c>
    </row>
    <row r="134" spans="2:16" ht="12.75">
      <c r="B134" s="408">
        <f aca="true" t="shared" si="37" ref="B134:B143">B133+1</f>
        <v>45</v>
      </c>
      <c r="C134" s="83" t="s">
        <v>261</v>
      </c>
      <c r="D134" s="110">
        <f aca="true" t="shared" si="38" ref="D134:P134">D121+D120+D64</f>
        <v>0</v>
      </c>
      <c r="E134" s="136">
        <f t="shared" si="38"/>
        <v>0</v>
      </c>
      <c r="F134" s="137">
        <f t="shared" si="38"/>
        <v>0</v>
      </c>
      <c r="G134" s="137">
        <f t="shared" si="38"/>
        <v>0</v>
      </c>
      <c r="H134" s="137">
        <f t="shared" si="38"/>
        <v>0</v>
      </c>
      <c r="I134" s="137">
        <f t="shared" si="38"/>
        <v>0</v>
      </c>
      <c r="J134" s="137">
        <f t="shared" si="38"/>
        <v>0</v>
      </c>
      <c r="K134" s="137">
        <f t="shared" si="38"/>
        <v>0</v>
      </c>
      <c r="L134" s="137">
        <f t="shared" si="38"/>
        <v>0</v>
      </c>
      <c r="M134" s="137">
        <f t="shared" si="38"/>
        <v>0</v>
      </c>
      <c r="N134" s="137">
        <f t="shared" si="38"/>
        <v>0</v>
      </c>
      <c r="O134" s="137">
        <f t="shared" si="38"/>
        <v>0</v>
      </c>
      <c r="P134" s="138">
        <f t="shared" si="38"/>
        <v>0</v>
      </c>
    </row>
    <row r="135" spans="2:16" ht="12.75">
      <c r="B135" s="408">
        <f t="shared" si="37"/>
        <v>46</v>
      </c>
      <c r="C135" s="83" t="s">
        <v>262</v>
      </c>
      <c r="D135" s="110">
        <f aca="true" t="shared" si="39" ref="D135:P135">D121+D120+D57</f>
        <v>0</v>
      </c>
      <c r="E135" s="136">
        <f t="shared" si="39"/>
        <v>0</v>
      </c>
      <c r="F135" s="137">
        <f t="shared" si="39"/>
        <v>0</v>
      </c>
      <c r="G135" s="137">
        <f t="shared" si="39"/>
        <v>0</v>
      </c>
      <c r="H135" s="137">
        <f t="shared" si="39"/>
        <v>0</v>
      </c>
      <c r="I135" s="137">
        <f t="shared" si="39"/>
        <v>0</v>
      </c>
      <c r="J135" s="137">
        <f t="shared" si="39"/>
        <v>0</v>
      </c>
      <c r="K135" s="137">
        <f t="shared" si="39"/>
        <v>0</v>
      </c>
      <c r="L135" s="137">
        <f t="shared" si="39"/>
        <v>0</v>
      </c>
      <c r="M135" s="137">
        <f t="shared" si="39"/>
        <v>0</v>
      </c>
      <c r="N135" s="137">
        <f t="shared" si="39"/>
        <v>0</v>
      </c>
      <c r="O135" s="137">
        <f t="shared" si="39"/>
        <v>0</v>
      </c>
      <c r="P135" s="138">
        <f t="shared" si="39"/>
        <v>0</v>
      </c>
    </row>
    <row r="136" spans="2:16" ht="12.75">
      <c r="B136" s="408">
        <f t="shared" si="37"/>
        <v>47</v>
      </c>
      <c r="C136" s="83" t="s">
        <v>263</v>
      </c>
      <c r="D136" s="110">
        <f aca="true" t="shared" si="40" ref="D136:P136">D63</f>
        <v>0</v>
      </c>
      <c r="E136" s="155">
        <f t="shared" si="40"/>
        <v>0</v>
      </c>
      <c r="F136" s="156">
        <f t="shared" si="40"/>
        <v>0</v>
      </c>
      <c r="G136" s="156">
        <f t="shared" si="40"/>
        <v>0</v>
      </c>
      <c r="H136" s="156">
        <f t="shared" si="40"/>
        <v>0</v>
      </c>
      <c r="I136" s="156">
        <f t="shared" si="40"/>
        <v>0</v>
      </c>
      <c r="J136" s="156">
        <f t="shared" si="40"/>
        <v>0</v>
      </c>
      <c r="K136" s="156">
        <f t="shared" si="40"/>
        <v>0</v>
      </c>
      <c r="L136" s="156">
        <f t="shared" si="40"/>
        <v>0</v>
      </c>
      <c r="M136" s="156">
        <f t="shared" si="40"/>
        <v>0</v>
      </c>
      <c r="N136" s="156">
        <f t="shared" si="40"/>
        <v>0</v>
      </c>
      <c r="O136" s="156">
        <f t="shared" si="40"/>
        <v>0</v>
      </c>
      <c r="P136" s="157">
        <f t="shared" si="40"/>
        <v>0</v>
      </c>
    </row>
    <row r="137" spans="2:16" ht="13.5" customHeight="1">
      <c r="B137" s="408">
        <f t="shared" si="37"/>
        <v>48</v>
      </c>
      <c r="C137" s="83" t="s">
        <v>264</v>
      </c>
      <c r="D137" s="110"/>
      <c r="E137" s="136">
        <f aca="true" t="shared" si="41" ref="E137:P137">E123+E87</f>
        <v>0</v>
      </c>
      <c r="F137" s="137">
        <f t="shared" si="41"/>
        <v>0</v>
      </c>
      <c r="G137" s="137">
        <f t="shared" si="41"/>
        <v>0</v>
      </c>
      <c r="H137" s="137">
        <f t="shared" si="41"/>
        <v>0</v>
      </c>
      <c r="I137" s="137">
        <f t="shared" si="41"/>
        <v>0</v>
      </c>
      <c r="J137" s="137">
        <f t="shared" si="41"/>
        <v>0</v>
      </c>
      <c r="K137" s="137">
        <f t="shared" si="41"/>
        <v>0</v>
      </c>
      <c r="L137" s="137">
        <f t="shared" si="41"/>
        <v>0</v>
      </c>
      <c r="M137" s="137">
        <f t="shared" si="41"/>
        <v>0</v>
      </c>
      <c r="N137" s="137">
        <f t="shared" si="41"/>
        <v>0</v>
      </c>
      <c r="O137" s="137">
        <f t="shared" si="41"/>
        <v>0</v>
      </c>
      <c r="P137" s="138">
        <f t="shared" si="41"/>
        <v>0</v>
      </c>
    </row>
    <row r="138" spans="2:16" ht="13.5" customHeight="1">
      <c r="B138" s="408">
        <f t="shared" si="37"/>
        <v>49</v>
      </c>
      <c r="C138" s="83" t="s">
        <v>267</v>
      </c>
      <c r="D138" s="110"/>
      <c r="E138" s="136">
        <f aca="true" t="shared" si="42" ref="E138:P138">E137+E134+E131</f>
        <v>0</v>
      </c>
      <c r="F138" s="137">
        <f t="shared" si="42"/>
        <v>0</v>
      </c>
      <c r="G138" s="137">
        <f t="shared" si="42"/>
        <v>0</v>
      </c>
      <c r="H138" s="137">
        <f t="shared" si="42"/>
        <v>0</v>
      </c>
      <c r="I138" s="137">
        <f t="shared" si="42"/>
        <v>0</v>
      </c>
      <c r="J138" s="137">
        <f t="shared" si="42"/>
        <v>0</v>
      </c>
      <c r="K138" s="137">
        <f t="shared" si="42"/>
        <v>0</v>
      </c>
      <c r="L138" s="137">
        <f t="shared" si="42"/>
        <v>0</v>
      </c>
      <c r="M138" s="137">
        <f t="shared" si="42"/>
        <v>0</v>
      </c>
      <c r="N138" s="137">
        <f t="shared" si="42"/>
        <v>0</v>
      </c>
      <c r="O138" s="137">
        <f t="shared" si="42"/>
        <v>0</v>
      </c>
      <c r="P138" s="138">
        <f t="shared" si="42"/>
        <v>0</v>
      </c>
    </row>
    <row r="139" spans="2:16" ht="12.75">
      <c r="B139" s="408">
        <f t="shared" si="37"/>
        <v>50</v>
      </c>
      <c r="C139" s="83" t="s">
        <v>265</v>
      </c>
      <c r="D139" s="110"/>
      <c r="E139" s="136">
        <f aca="true" t="shared" si="43" ref="E139:P139">E125+E90</f>
        <v>0</v>
      </c>
      <c r="F139" s="137">
        <f t="shared" si="43"/>
        <v>0</v>
      </c>
      <c r="G139" s="137">
        <f t="shared" si="43"/>
        <v>0</v>
      </c>
      <c r="H139" s="137">
        <f t="shared" si="43"/>
        <v>0</v>
      </c>
      <c r="I139" s="137">
        <f t="shared" si="43"/>
        <v>0</v>
      </c>
      <c r="J139" s="137">
        <f t="shared" si="43"/>
        <v>0</v>
      </c>
      <c r="K139" s="137">
        <f t="shared" si="43"/>
        <v>0</v>
      </c>
      <c r="L139" s="137">
        <f t="shared" si="43"/>
        <v>0</v>
      </c>
      <c r="M139" s="137">
        <f t="shared" si="43"/>
        <v>0</v>
      </c>
      <c r="N139" s="137">
        <f t="shared" si="43"/>
        <v>0</v>
      </c>
      <c r="O139" s="137">
        <f t="shared" si="43"/>
        <v>0</v>
      </c>
      <c r="P139" s="138">
        <f t="shared" si="43"/>
        <v>0</v>
      </c>
    </row>
    <row r="140" spans="2:16" ht="12.75">
      <c r="B140" s="408">
        <f t="shared" si="37"/>
        <v>51</v>
      </c>
      <c r="C140" s="83" t="s">
        <v>354</v>
      </c>
      <c r="D140" s="110"/>
      <c r="E140" s="136">
        <f aca="true" t="shared" si="44" ref="E140:P140">E127+E114</f>
        <v>0</v>
      </c>
      <c r="F140" s="137">
        <f t="shared" si="44"/>
        <v>0</v>
      </c>
      <c r="G140" s="137">
        <f t="shared" si="44"/>
        <v>0</v>
      </c>
      <c r="H140" s="137">
        <f t="shared" si="44"/>
        <v>0</v>
      </c>
      <c r="I140" s="137">
        <f t="shared" si="44"/>
        <v>0</v>
      </c>
      <c r="J140" s="137">
        <f t="shared" si="44"/>
        <v>0</v>
      </c>
      <c r="K140" s="137">
        <f t="shared" si="44"/>
        <v>0</v>
      </c>
      <c r="L140" s="137">
        <f t="shared" si="44"/>
        <v>0</v>
      </c>
      <c r="M140" s="137">
        <f t="shared" si="44"/>
        <v>0</v>
      </c>
      <c r="N140" s="137">
        <f t="shared" si="44"/>
        <v>0</v>
      </c>
      <c r="O140" s="137">
        <f t="shared" si="44"/>
        <v>0</v>
      </c>
      <c r="P140" s="138">
        <f t="shared" si="44"/>
        <v>0</v>
      </c>
    </row>
    <row r="141" spans="2:16" ht="12.75">
      <c r="B141" s="408">
        <f t="shared" si="37"/>
        <v>52</v>
      </c>
      <c r="C141" s="85" t="s">
        <v>266</v>
      </c>
      <c r="D141" s="110"/>
      <c r="E141" s="148">
        <f aca="true" t="shared" si="45" ref="E141:P141">E126+E115</f>
        <v>0</v>
      </c>
      <c r="F141" s="149">
        <f t="shared" si="45"/>
        <v>0</v>
      </c>
      <c r="G141" s="149">
        <f t="shared" si="45"/>
        <v>0</v>
      </c>
      <c r="H141" s="149">
        <f t="shared" si="45"/>
        <v>0</v>
      </c>
      <c r="I141" s="149">
        <f t="shared" si="45"/>
        <v>0</v>
      </c>
      <c r="J141" s="149">
        <f t="shared" si="45"/>
        <v>0</v>
      </c>
      <c r="K141" s="149">
        <f t="shared" si="45"/>
        <v>0</v>
      </c>
      <c r="L141" s="149">
        <f t="shared" si="45"/>
        <v>0</v>
      </c>
      <c r="M141" s="149">
        <f t="shared" si="45"/>
        <v>0</v>
      </c>
      <c r="N141" s="149">
        <f t="shared" si="45"/>
        <v>0</v>
      </c>
      <c r="O141" s="149">
        <f t="shared" si="45"/>
        <v>0</v>
      </c>
      <c r="P141" s="150">
        <f t="shared" si="45"/>
        <v>0</v>
      </c>
    </row>
    <row r="142" spans="2:16" ht="13.5" customHeight="1">
      <c r="B142" s="409">
        <f t="shared" si="37"/>
        <v>53</v>
      </c>
      <c r="C142" s="84" t="s">
        <v>268</v>
      </c>
      <c r="D142" s="111"/>
      <c r="E142" s="142">
        <f aca="true" t="shared" si="46" ref="E142:P142">E141+E140+E139</f>
        <v>0</v>
      </c>
      <c r="F142" s="143">
        <f t="shared" si="46"/>
        <v>0</v>
      </c>
      <c r="G142" s="143">
        <f t="shared" si="46"/>
        <v>0</v>
      </c>
      <c r="H142" s="143">
        <f t="shared" si="46"/>
        <v>0</v>
      </c>
      <c r="I142" s="143">
        <f t="shared" si="46"/>
        <v>0</v>
      </c>
      <c r="J142" s="143">
        <f t="shared" si="46"/>
        <v>0</v>
      </c>
      <c r="K142" s="143">
        <f t="shared" si="46"/>
        <v>0</v>
      </c>
      <c r="L142" s="143">
        <f t="shared" si="46"/>
        <v>0</v>
      </c>
      <c r="M142" s="143">
        <f t="shared" si="46"/>
        <v>0</v>
      </c>
      <c r="N142" s="143">
        <f t="shared" si="46"/>
        <v>0</v>
      </c>
      <c r="O142" s="143">
        <f t="shared" si="46"/>
        <v>0</v>
      </c>
      <c r="P142" s="144">
        <f t="shared" si="46"/>
        <v>0</v>
      </c>
    </row>
    <row r="143" spans="2:16" ht="13.5" thickBot="1">
      <c r="B143" s="410">
        <f t="shared" si="37"/>
        <v>54</v>
      </c>
      <c r="C143" s="86" t="s">
        <v>245</v>
      </c>
      <c r="D143" s="121"/>
      <c r="E143" s="158">
        <f aca="true" t="shared" si="47" ref="E143:P143">E138-E142</f>
        <v>0</v>
      </c>
      <c r="F143" s="159">
        <f t="shared" si="47"/>
        <v>0</v>
      </c>
      <c r="G143" s="159">
        <f t="shared" si="47"/>
        <v>0</v>
      </c>
      <c r="H143" s="159">
        <f t="shared" si="47"/>
        <v>0</v>
      </c>
      <c r="I143" s="159">
        <f t="shared" si="47"/>
        <v>0</v>
      </c>
      <c r="J143" s="159">
        <f t="shared" si="47"/>
        <v>0</v>
      </c>
      <c r="K143" s="159">
        <f t="shared" si="47"/>
        <v>0</v>
      </c>
      <c r="L143" s="159">
        <f t="shared" si="47"/>
        <v>0</v>
      </c>
      <c r="M143" s="159">
        <f t="shared" si="47"/>
        <v>0</v>
      </c>
      <c r="N143" s="159">
        <f t="shared" si="47"/>
        <v>0</v>
      </c>
      <c r="O143" s="159">
        <f t="shared" si="47"/>
        <v>0</v>
      </c>
      <c r="P143" s="160">
        <f t="shared" si="47"/>
        <v>0</v>
      </c>
    </row>
    <row r="144" spans="2:16" ht="13.5" thickTop="1">
      <c r="B144" s="509" t="s">
        <v>180</v>
      </c>
      <c r="C144" s="510"/>
      <c r="D144" s="510"/>
      <c r="E144" s="510"/>
      <c r="F144" s="510"/>
      <c r="G144" s="510"/>
      <c r="H144" s="510"/>
      <c r="I144" s="510"/>
      <c r="J144" s="510"/>
      <c r="K144" s="510"/>
      <c r="L144" s="510"/>
      <c r="M144" s="510"/>
      <c r="N144" s="510"/>
      <c r="O144" s="510"/>
      <c r="P144" s="510"/>
    </row>
  </sheetData>
  <sheetProtection/>
  <mergeCells count="6">
    <mergeCell ref="B144:P144"/>
    <mergeCell ref="B7:P7"/>
    <mergeCell ref="D10:D11"/>
    <mergeCell ref="E10:P11"/>
    <mergeCell ref="B10:B12"/>
    <mergeCell ref="C10:C12"/>
  </mergeCells>
  <printOptions horizontalCentered="1"/>
  <pageMargins left="0.15" right="0.1" top="0.38" bottom="0.39" header="0.29" footer="0.23"/>
  <pageSetup fitToHeight="2" horizontalDpi="600" verticalDpi="600" orientation="portrait" paperSize="9" scale="74" r:id="rId1"/>
  <headerFooter alignWithMargins="0">
    <oddFooter>&amp;CСтрана &amp;P од &amp;N</oddFooter>
  </headerFooter>
  <rowBreaks count="1" manualBreakCount="1">
    <brk id="7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50" customWidth="1"/>
    <col min="2" max="2" width="5.7109375" style="50" customWidth="1"/>
    <col min="3" max="3" width="34.8515625" style="50" customWidth="1"/>
    <col min="4" max="4" width="5.7109375" style="50" customWidth="1"/>
    <col min="5" max="16" width="6.57421875" style="50" customWidth="1"/>
    <col min="17" max="17" width="10.7109375" style="50" customWidth="1"/>
    <col min="18" max="16384" width="9.140625" style="50" customWidth="1"/>
  </cols>
  <sheetData>
    <row r="1" spans="1:4" ht="12.75">
      <c r="A1" s="15" t="s">
        <v>61</v>
      </c>
      <c r="B1" s="16"/>
      <c r="C1" s="15"/>
      <c r="D1" s="20"/>
    </row>
    <row r="2" spans="1:4" ht="12.75">
      <c r="A2" s="15"/>
      <c r="B2" s="16"/>
      <c r="C2" s="15"/>
      <c r="D2" s="20"/>
    </row>
    <row r="3" spans="1:4" ht="12.75">
      <c r="A3" s="20"/>
      <c r="B3" s="17" t="str">
        <f>CONCATENATE('Poc.strana'!A22," ",'Poc.strana'!C22)</f>
        <v>Назив енергетског субјекта: </v>
      </c>
      <c r="C3" s="20"/>
      <c r="D3" s="20"/>
    </row>
    <row r="4" spans="1:4" ht="12.75">
      <c r="A4" s="20"/>
      <c r="B4" s="17" t="str">
        <f>CONCATENATE('Poc.strana'!A35," ",'Poc.strana'!C35)</f>
        <v>Датум обраде: </v>
      </c>
      <c r="C4" s="20"/>
      <c r="D4" s="20"/>
    </row>
    <row r="7" spans="2:17" ht="12.75">
      <c r="B7" s="526" t="str">
        <f>CONCATENATE("Табела ЕТ-3-7.1 БИЛАНС ИСПОРУКЕ ПО ТАРИФНИМ ЕЛЕМЕНТИМА ЗА"," ",'Poc.strana'!C25,". ГОДИНУ")</f>
        <v>Табела ЕТ-3-7.1 БИЛАНС ИСПОРУКЕ ПО ТАРИФНИМ ЕЛЕМЕНТИМА ЗА 2023. ГОДИНУ</v>
      </c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</row>
    <row r="9" ht="13.5" thickBot="1"/>
    <row r="10" spans="2:17" ht="16.5" customHeight="1" thickTop="1">
      <c r="B10" s="527" t="s">
        <v>0</v>
      </c>
      <c r="C10" s="529" t="s">
        <v>355</v>
      </c>
      <c r="D10" s="529" t="s">
        <v>92</v>
      </c>
      <c r="E10" s="531" t="s">
        <v>93</v>
      </c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2"/>
    </row>
    <row r="11" spans="2:17" ht="16.5" customHeight="1">
      <c r="B11" s="528"/>
      <c r="C11" s="530"/>
      <c r="D11" s="530"/>
      <c r="E11" s="167" t="s">
        <v>25</v>
      </c>
      <c r="F11" s="167" t="s">
        <v>26</v>
      </c>
      <c r="G11" s="167" t="s">
        <v>27</v>
      </c>
      <c r="H11" s="167" t="s">
        <v>28</v>
      </c>
      <c r="I11" s="167" t="s">
        <v>29</v>
      </c>
      <c r="J11" s="167" t="s">
        <v>30</v>
      </c>
      <c r="K11" s="167" t="s">
        <v>31</v>
      </c>
      <c r="L11" s="167" t="s">
        <v>32</v>
      </c>
      <c r="M11" s="167" t="s">
        <v>33</v>
      </c>
      <c r="N11" s="167" t="s">
        <v>34</v>
      </c>
      <c r="O11" s="167" t="s">
        <v>35</v>
      </c>
      <c r="P11" s="167" t="s">
        <v>36</v>
      </c>
      <c r="Q11" s="168" t="s">
        <v>94</v>
      </c>
    </row>
    <row r="12" spans="2:17" ht="12.75" customHeight="1">
      <c r="B12" s="523"/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5"/>
    </row>
    <row r="13" spans="2:17" ht="12.75" customHeight="1">
      <c r="B13" s="282" t="s">
        <v>356</v>
      </c>
      <c r="C13" s="281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1"/>
    </row>
    <row r="14" spans="2:17" ht="12.75" customHeight="1">
      <c r="B14" s="129" t="s">
        <v>58</v>
      </c>
      <c r="C14" s="130" t="s">
        <v>357</v>
      </c>
      <c r="D14" s="286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288"/>
    </row>
    <row r="15" spans="2:17" ht="12.75" customHeight="1">
      <c r="B15" s="98" t="s">
        <v>51</v>
      </c>
      <c r="C15" s="66" t="s">
        <v>358</v>
      </c>
      <c r="D15" s="67" t="s">
        <v>57</v>
      </c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4">
        <f aca="true" t="shared" si="0" ref="Q15:Q23">SUM(E15:P15)</f>
        <v>0</v>
      </c>
    </row>
    <row r="16" spans="2:17" ht="12.75" customHeight="1">
      <c r="B16" s="98" t="s">
        <v>52</v>
      </c>
      <c r="C16" s="66" t="s">
        <v>277</v>
      </c>
      <c r="D16" s="67" t="s">
        <v>57</v>
      </c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4">
        <f t="shared" si="0"/>
        <v>0</v>
      </c>
    </row>
    <row r="17" spans="2:17" ht="12.75" customHeight="1">
      <c r="B17" s="98" t="s">
        <v>53</v>
      </c>
      <c r="C17" s="66" t="s">
        <v>278</v>
      </c>
      <c r="D17" s="67" t="s">
        <v>57</v>
      </c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4">
        <f t="shared" si="0"/>
        <v>0</v>
      </c>
    </row>
    <row r="18" spans="2:17" ht="12.75" customHeight="1">
      <c r="B18" s="98" t="s">
        <v>39</v>
      </c>
      <c r="C18" s="66" t="s">
        <v>95</v>
      </c>
      <c r="D18" s="67" t="s">
        <v>49</v>
      </c>
      <c r="E18" s="68">
        <f aca="true" t="shared" si="1" ref="E18:P18">E19+E20</f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  <c r="O18" s="68">
        <f t="shared" si="1"/>
        <v>0</v>
      </c>
      <c r="P18" s="68">
        <f t="shared" si="1"/>
        <v>0</v>
      </c>
      <c r="Q18" s="69">
        <f t="shared" si="0"/>
        <v>0</v>
      </c>
    </row>
    <row r="19" spans="2:17" ht="12.75" customHeight="1">
      <c r="B19" s="98" t="s">
        <v>47</v>
      </c>
      <c r="C19" s="70" t="s">
        <v>184</v>
      </c>
      <c r="D19" s="67" t="s">
        <v>49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69">
        <f t="shared" si="0"/>
        <v>0</v>
      </c>
    </row>
    <row r="20" spans="2:17" ht="12.75" customHeight="1">
      <c r="B20" s="98" t="s">
        <v>48</v>
      </c>
      <c r="C20" s="70" t="s">
        <v>185</v>
      </c>
      <c r="D20" s="67" t="s">
        <v>49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69">
        <f t="shared" si="0"/>
        <v>0</v>
      </c>
    </row>
    <row r="21" spans="2:17" ht="12.75" customHeight="1">
      <c r="B21" s="100" t="s">
        <v>359</v>
      </c>
      <c r="C21" s="126" t="s">
        <v>170</v>
      </c>
      <c r="D21" s="127" t="s">
        <v>96</v>
      </c>
      <c r="E21" s="68">
        <f aca="true" t="shared" si="2" ref="E21:P21">E22+E23</f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  <c r="O21" s="68">
        <f t="shared" si="2"/>
        <v>0</v>
      </c>
      <c r="P21" s="68">
        <f t="shared" si="2"/>
        <v>0</v>
      </c>
      <c r="Q21" s="128">
        <f t="shared" si="0"/>
        <v>0</v>
      </c>
    </row>
    <row r="22" spans="2:17" ht="12.75" customHeight="1">
      <c r="B22" s="98" t="s">
        <v>360</v>
      </c>
      <c r="C22" s="131" t="s">
        <v>171</v>
      </c>
      <c r="D22" s="127" t="s">
        <v>96</v>
      </c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69">
        <f t="shared" si="0"/>
        <v>0</v>
      </c>
    </row>
    <row r="23" spans="2:17" ht="12.75" customHeight="1">
      <c r="B23" s="163" t="s">
        <v>361</v>
      </c>
      <c r="C23" s="164" t="s">
        <v>172</v>
      </c>
      <c r="D23" s="165" t="s">
        <v>96</v>
      </c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166">
        <f t="shared" si="0"/>
        <v>0</v>
      </c>
    </row>
    <row r="24" spans="2:17" ht="12.75" customHeight="1">
      <c r="B24" s="282" t="s">
        <v>362</v>
      </c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1"/>
    </row>
    <row r="25" spans="2:17" ht="12.75" customHeight="1">
      <c r="B25" s="129" t="s">
        <v>58</v>
      </c>
      <c r="C25" s="405" t="s">
        <v>357</v>
      </c>
      <c r="D25" s="286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288"/>
    </row>
    <row r="26" spans="2:17" ht="12.75" customHeight="1">
      <c r="B26" s="98" t="s">
        <v>51</v>
      </c>
      <c r="C26" s="66" t="s">
        <v>358</v>
      </c>
      <c r="D26" s="67" t="s">
        <v>57</v>
      </c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4">
        <f aca="true" t="shared" si="3" ref="Q26:Q34">SUM(E26:P26)</f>
        <v>0</v>
      </c>
    </row>
    <row r="27" spans="2:17" ht="12.75" customHeight="1">
      <c r="B27" s="98" t="s">
        <v>52</v>
      </c>
      <c r="C27" s="66" t="s">
        <v>277</v>
      </c>
      <c r="D27" s="67" t="s">
        <v>57</v>
      </c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4">
        <f t="shared" si="3"/>
        <v>0</v>
      </c>
    </row>
    <row r="28" spans="2:17" ht="12.75" customHeight="1">
      <c r="B28" s="98" t="s">
        <v>53</v>
      </c>
      <c r="C28" s="66" t="s">
        <v>278</v>
      </c>
      <c r="D28" s="67" t="s">
        <v>57</v>
      </c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4">
        <f t="shared" si="3"/>
        <v>0</v>
      </c>
    </row>
    <row r="29" spans="2:17" ht="12.75" customHeight="1">
      <c r="B29" s="98" t="s">
        <v>39</v>
      </c>
      <c r="C29" s="66" t="s">
        <v>95</v>
      </c>
      <c r="D29" s="67" t="s">
        <v>49</v>
      </c>
      <c r="E29" s="68">
        <f aca="true" t="shared" si="4" ref="E29:P29">E30+E31</f>
        <v>0</v>
      </c>
      <c r="F29" s="68">
        <f t="shared" si="4"/>
        <v>0</v>
      </c>
      <c r="G29" s="68">
        <f t="shared" si="4"/>
        <v>0</v>
      </c>
      <c r="H29" s="68">
        <f t="shared" si="4"/>
        <v>0</v>
      </c>
      <c r="I29" s="68">
        <f t="shared" si="4"/>
        <v>0</v>
      </c>
      <c r="J29" s="68">
        <f t="shared" si="4"/>
        <v>0</v>
      </c>
      <c r="K29" s="68">
        <f t="shared" si="4"/>
        <v>0</v>
      </c>
      <c r="L29" s="68">
        <f t="shared" si="4"/>
        <v>0</v>
      </c>
      <c r="M29" s="68">
        <f t="shared" si="4"/>
        <v>0</v>
      </c>
      <c r="N29" s="68">
        <f t="shared" si="4"/>
        <v>0</v>
      </c>
      <c r="O29" s="68">
        <f t="shared" si="4"/>
        <v>0</v>
      </c>
      <c r="P29" s="68">
        <f t="shared" si="4"/>
        <v>0</v>
      </c>
      <c r="Q29" s="69">
        <f t="shared" si="3"/>
        <v>0</v>
      </c>
    </row>
    <row r="30" spans="2:17" ht="12.75" customHeight="1">
      <c r="B30" s="98" t="s">
        <v>47</v>
      </c>
      <c r="C30" s="70" t="s">
        <v>184</v>
      </c>
      <c r="D30" s="67" t="s">
        <v>49</v>
      </c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69">
        <f t="shared" si="3"/>
        <v>0</v>
      </c>
    </row>
    <row r="31" spans="2:17" ht="12.75" customHeight="1">
      <c r="B31" s="98" t="s">
        <v>48</v>
      </c>
      <c r="C31" s="70" t="s">
        <v>185</v>
      </c>
      <c r="D31" s="67" t="s">
        <v>49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69">
        <f t="shared" si="3"/>
        <v>0</v>
      </c>
    </row>
    <row r="32" spans="2:17" ht="12.75" customHeight="1">
      <c r="B32" s="100" t="s">
        <v>359</v>
      </c>
      <c r="C32" s="126" t="s">
        <v>170</v>
      </c>
      <c r="D32" s="127" t="s">
        <v>96</v>
      </c>
      <c r="E32" s="68">
        <f aca="true" t="shared" si="5" ref="E32:P32">E33+E34</f>
        <v>0</v>
      </c>
      <c r="F32" s="68">
        <f t="shared" si="5"/>
        <v>0</v>
      </c>
      <c r="G32" s="68">
        <f t="shared" si="5"/>
        <v>0</v>
      </c>
      <c r="H32" s="68">
        <f t="shared" si="5"/>
        <v>0</v>
      </c>
      <c r="I32" s="68">
        <f t="shared" si="5"/>
        <v>0</v>
      </c>
      <c r="J32" s="68">
        <f t="shared" si="5"/>
        <v>0</v>
      </c>
      <c r="K32" s="68">
        <f t="shared" si="5"/>
        <v>0</v>
      </c>
      <c r="L32" s="68">
        <f t="shared" si="5"/>
        <v>0</v>
      </c>
      <c r="M32" s="68">
        <f t="shared" si="5"/>
        <v>0</v>
      </c>
      <c r="N32" s="68">
        <f t="shared" si="5"/>
        <v>0</v>
      </c>
      <c r="O32" s="68">
        <f t="shared" si="5"/>
        <v>0</v>
      </c>
      <c r="P32" s="68">
        <f t="shared" si="5"/>
        <v>0</v>
      </c>
      <c r="Q32" s="128">
        <f t="shared" si="3"/>
        <v>0</v>
      </c>
    </row>
    <row r="33" spans="2:17" ht="12.75" customHeight="1">
      <c r="B33" s="98" t="s">
        <v>360</v>
      </c>
      <c r="C33" s="131" t="s">
        <v>171</v>
      </c>
      <c r="D33" s="127" t="s">
        <v>96</v>
      </c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69">
        <f t="shared" si="3"/>
        <v>0</v>
      </c>
    </row>
    <row r="34" spans="2:17" ht="12.75" customHeight="1">
      <c r="B34" s="163" t="s">
        <v>361</v>
      </c>
      <c r="C34" s="164" t="s">
        <v>172</v>
      </c>
      <c r="D34" s="165" t="s">
        <v>96</v>
      </c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166">
        <f t="shared" si="3"/>
        <v>0</v>
      </c>
    </row>
    <row r="35" spans="2:17" ht="12.75" customHeight="1">
      <c r="B35" s="282" t="s">
        <v>250</v>
      </c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1"/>
    </row>
    <row r="36" spans="2:17" ht="12.75" customHeight="1">
      <c r="B36" s="129" t="s">
        <v>58</v>
      </c>
      <c r="C36" s="405" t="s">
        <v>357</v>
      </c>
      <c r="D36" s="286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288"/>
    </row>
    <row r="37" spans="2:17" ht="12.75" customHeight="1">
      <c r="B37" s="98" t="s">
        <v>51</v>
      </c>
      <c r="C37" s="66" t="s">
        <v>358</v>
      </c>
      <c r="D37" s="67" t="s">
        <v>57</v>
      </c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4">
        <f aca="true" t="shared" si="6" ref="Q37:Q45">SUM(E37:P37)</f>
        <v>0</v>
      </c>
    </row>
    <row r="38" spans="2:17" ht="12.75" customHeight="1">
      <c r="B38" s="98" t="s">
        <v>52</v>
      </c>
      <c r="C38" s="66" t="s">
        <v>277</v>
      </c>
      <c r="D38" s="67" t="s">
        <v>57</v>
      </c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4">
        <f t="shared" si="6"/>
        <v>0</v>
      </c>
    </row>
    <row r="39" spans="2:17" ht="12.75" customHeight="1">
      <c r="B39" s="98" t="s">
        <v>53</v>
      </c>
      <c r="C39" s="66" t="s">
        <v>278</v>
      </c>
      <c r="D39" s="67" t="s">
        <v>57</v>
      </c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4">
        <f t="shared" si="6"/>
        <v>0</v>
      </c>
    </row>
    <row r="40" spans="2:17" ht="12.75" customHeight="1">
      <c r="B40" s="98" t="s">
        <v>39</v>
      </c>
      <c r="C40" s="66" t="s">
        <v>95</v>
      </c>
      <c r="D40" s="67" t="s">
        <v>49</v>
      </c>
      <c r="E40" s="68">
        <f aca="true" t="shared" si="7" ref="E40:P40">E41+E42</f>
        <v>0</v>
      </c>
      <c r="F40" s="68">
        <f t="shared" si="7"/>
        <v>0</v>
      </c>
      <c r="G40" s="68">
        <f t="shared" si="7"/>
        <v>0</v>
      </c>
      <c r="H40" s="68">
        <f t="shared" si="7"/>
        <v>0</v>
      </c>
      <c r="I40" s="68">
        <f t="shared" si="7"/>
        <v>0</v>
      </c>
      <c r="J40" s="68">
        <f t="shared" si="7"/>
        <v>0</v>
      </c>
      <c r="K40" s="68">
        <f t="shared" si="7"/>
        <v>0</v>
      </c>
      <c r="L40" s="68">
        <f t="shared" si="7"/>
        <v>0</v>
      </c>
      <c r="M40" s="68">
        <f t="shared" si="7"/>
        <v>0</v>
      </c>
      <c r="N40" s="68">
        <f t="shared" si="7"/>
        <v>0</v>
      </c>
      <c r="O40" s="68">
        <f t="shared" si="7"/>
        <v>0</v>
      </c>
      <c r="P40" s="68">
        <f t="shared" si="7"/>
        <v>0</v>
      </c>
      <c r="Q40" s="69">
        <f t="shared" si="6"/>
        <v>0</v>
      </c>
    </row>
    <row r="41" spans="2:17" ht="12.75" customHeight="1">
      <c r="B41" s="98" t="s">
        <v>47</v>
      </c>
      <c r="C41" s="70" t="s">
        <v>184</v>
      </c>
      <c r="D41" s="67" t="s">
        <v>49</v>
      </c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69">
        <f t="shared" si="6"/>
        <v>0</v>
      </c>
    </row>
    <row r="42" spans="2:17" ht="12.75" customHeight="1">
      <c r="B42" s="98" t="s">
        <v>48</v>
      </c>
      <c r="C42" s="70" t="s">
        <v>185</v>
      </c>
      <c r="D42" s="67" t="s">
        <v>49</v>
      </c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69">
        <f t="shared" si="6"/>
        <v>0</v>
      </c>
    </row>
    <row r="43" spans="2:17" ht="12.75" customHeight="1">
      <c r="B43" s="100" t="s">
        <v>359</v>
      </c>
      <c r="C43" s="126" t="s">
        <v>170</v>
      </c>
      <c r="D43" s="127" t="s">
        <v>96</v>
      </c>
      <c r="E43" s="68">
        <f aca="true" t="shared" si="8" ref="E43:P43">E44+E45</f>
        <v>0</v>
      </c>
      <c r="F43" s="68">
        <f t="shared" si="8"/>
        <v>0</v>
      </c>
      <c r="G43" s="68">
        <f t="shared" si="8"/>
        <v>0</v>
      </c>
      <c r="H43" s="68">
        <f t="shared" si="8"/>
        <v>0</v>
      </c>
      <c r="I43" s="68">
        <f t="shared" si="8"/>
        <v>0</v>
      </c>
      <c r="J43" s="68">
        <f t="shared" si="8"/>
        <v>0</v>
      </c>
      <c r="K43" s="68">
        <f t="shared" si="8"/>
        <v>0</v>
      </c>
      <c r="L43" s="68">
        <f t="shared" si="8"/>
        <v>0</v>
      </c>
      <c r="M43" s="68">
        <f t="shared" si="8"/>
        <v>0</v>
      </c>
      <c r="N43" s="68">
        <f t="shared" si="8"/>
        <v>0</v>
      </c>
      <c r="O43" s="68">
        <f t="shared" si="8"/>
        <v>0</v>
      </c>
      <c r="P43" s="68">
        <f t="shared" si="8"/>
        <v>0</v>
      </c>
      <c r="Q43" s="128">
        <f t="shared" si="6"/>
        <v>0</v>
      </c>
    </row>
    <row r="44" spans="2:17" ht="12.75" customHeight="1">
      <c r="B44" s="98" t="s">
        <v>360</v>
      </c>
      <c r="C44" s="131" t="s">
        <v>171</v>
      </c>
      <c r="D44" s="127" t="s">
        <v>96</v>
      </c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69">
        <f t="shared" si="6"/>
        <v>0</v>
      </c>
    </row>
    <row r="45" spans="2:17" ht="12.75">
      <c r="B45" s="163" t="s">
        <v>361</v>
      </c>
      <c r="C45" s="164" t="s">
        <v>172</v>
      </c>
      <c r="D45" s="165" t="s">
        <v>96</v>
      </c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166">
        <f t="shared" si="6"/>
        <v>0</v>
      </c>
    </row>
    <row r="46" spans="2:17" ht="12.75">
      <c r="B46" s="289" t="s">
        <v>251</v>
      </c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1"/>
    </row>
    <row r="47" spans="2:17" ht="12.75">
      <c r="B47" s="129" t="s">
        <v>58</v>
      </c>
      <c r="C47" s="405" t="s">
        <v>357</v>
      </c>
      <c r="D47" s="286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288"/>
    </row>
    <row r="48" spans="2:17" ht="12.75">
      <c r="B48" s="284" t="s">
        <v>50</v>
      </c>
      <c r="C48" s="285" t="s">
        <v>95</v>
      </c>
      <c r="D48" s="286" t="s">
        <v>49</v>
      </c>
      <c r="E48" s="287">
        <f aca="true" t="shared" si="9" ref="E48:P48">E49+E50</f>
        <v>0</v>
      </c>
      <c r="F48" s="287">
        <f t="shared" si="9"/>
        <v>0</v>
      </c>
      <c r="G48" s="287">
        <f t="shared" si="9"/>
        <v>0</v>
      </c>
      <c r="H48" s="287">
        <f t="shared" si="9"/>
        <v>0</v>
      </c>
      <c r="I48" s="287">
        <f t="shared" si="9"/>
        <v>0</v>
      </c>
      <c r="J48" s="287">
        <f t="shared" si="9"/>
        <v>0</v>
      </c>
      <c r="K48" s="287">
        <f t="shared" si="9"/>
        <v>0</v>
      </c>
      <c r="L48" s="287">
        <f t="shared" si="9"/>
        <v>0</v>
      </c>
      <c r="M48" s="287">
        <f t="shared" si="9"/>
        <v>0</v>
      </c>
      <c r="N48" s="287">
        <f t="shared" si="9"/>
        <v>0</v>
      </c>
      <c r="O48" s="287">
        <f t="shared" si="9"/>
        <v>0</v>
      </c>
      <c r="P48" s="287">
        <f t="shared" si="9"/>
        <v>0</v>
      </c>
      <c r="Q48" s="288">
        <f>SUM(E48:P48)</f>
        <v>0</v>
      </c>
    </row>
    <row r="49" spans="2:17" ht="12.75">
      <c r="B49" s="98" t="s">
        <v>51</v>
      </c>
      <c r="C49" s="70" t="s">
        <v>184</v>
      </c>
      <c r="D49" s="67" t="s">
        <v>49</v>
      </c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69">
        <f>SUM(E49:P49)</f>
        <v>0</v>
      </c>
    </row>
    <row r="50" spans="2:17" ht="12.75">
      <c r="B50" s="163" t="s">
        <v>52</v>
      </c>
      <c r="C50" s="283" t="s">
        <v>185</v>
      </c>
      <c r="D50" s="165" t="s">
        <v>49</v>
      </c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166">
        <f>SUM(E50:P50)</f>
        <v>0</v>
      </c>
    </row>
    <row r="51" spans="2:17" ht="12.75">
      <c r="B51" s="289" t="s">
        <v>252</v>
      </c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1"/>
    </row>
    <row r="52" spans="2:17" ht="12.75">
      <c r="B52" s="129" t="s">
        <v>58</v>
      </c>
      <c r="C52" s="405" t="s">
        <v>357</v>
      </c>
      <c r="D52" s="286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2"/>
      <c r="P52" s="402"/>
      <c r="Q52" s="288"/>
    </row>
    <row r="53" spans="2:17" ht="12.75">
      <c r="B53" s="284" t="s">
        <v>50</v>
      </c>
      <c r="C53" s="285" t="s">
        <v>95</v>
      </c>
      <c r="D53" s="286" t="s">
        <v>49</v>
      </c>
      <c r="E53" s="287">
        <f aca="true" t="shared" si="10" ref="E53:P53">E54+E55</f>
        <v>0</v>
      </c>
      <c r="F53" s="287">
        <f t="shared" si="10"/>
        <v>0</v>
      </c>
      <c r="G53" s="287">
        <f t="shared" si="10"/>
        <v>0</v>
      </c>
      <c r="H53" s="287">
        <f t="shared" si="10"/>
        <v>0</v>
      </c>
      <c r="I53" s="287">
        <f t="shared" si="10"/>
        <v>0</v>
      </c>
      <c r="J53" s="287">
        <f t="shared" si="10"/>
        <v>0</v>
      </c>
      <c r="K53" s="287">
        <f t="shared" si="10"/>
        <v>0</v>
      </c>
      <c r="L53" s="287">
        <f t="shared" si="10"/>
        <v>0</v>
      </c>
      <c r="M53" s="287">
        <f t="shared" si="10"/>
        <v>0</v>
      </c>
      <c r="N53" s="287">
        <f t="shared" si="10"/>
        <v>0</v>
      </c>
      <c r="O53" s="287">
        <f t="shared" si="10"/>
        <v>0</v>
      </c>
      <c r="P53" s="287">
        <f t="shared" si="10"/>
        <v>0</v>
      </c>
      <c r="Q53" s="288">
        <f aca="true" t="shared" si="11" ref="Q53:Q58">SUM(E53:P53)</f>
        <v>0</v>
      </c>
    </row>
    <row r="54" spans="2:17" ht="12.75">
      <c r="B54" s="98" t="s">
        <v>51</v>
      </c>
      <c r="C54" s="70" t="s">
        <v>184</v>
      </c>
      <c r="D54" s="67" t="s">
        <v>49</v>
      </c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69">
        <f t="shared" si="11"/>
        <v>0</v>
      </c>
    </row>
    <row r="55" spans="2:17" ht="12.75">
      <c r="B55" s="98" t="s">
        <v>52</v>
      </c>
      <c r="C55" s="70" t="s">
        <v>185</v>
      </c>
      <c r="D55" s="67" t="s">
        <v>49</v>
      </c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69">
        <f t="shared" si="11"/>
        <v>0</v>
      </c>
    </row>
    <row r="56" spans="2:17" ht="12.75">
      <c r="B56" s="100" t="s">
        <v>39</v>
      </c>
      <c r="C56" s="126" t="s">
        <v>170</v>
      </c>
      <c r="D56" s="127" t="s">
        <v>96</v>
      </c>
      <c r="E56" s="68">
        <f aca="true" t="shared" si="12" ref="E56:P56">E57+E58</f>
        <v>0</v>
      </c>
      <c r="F56" s="68">
        <f t="shared" si="12"/>
        <v>0</v>
      </c>
      <c r="G56" s="68">
        <f t="shared" si="12"/>
        <v>0</v>
      </c>
      <c r="H56" s="68">
        <f t="shared" si="12"/>
        <v>0</v>
      </c>
      <c r="I56" s="68">
        <f t="shared" si="12"/>
        <v>0</v>
      </c>
      <c r="J56" s="68">
        <f t="shared" si="12"/>
        <v>0</v>
      </c>
      <c r="K56" s="68">
        <f t="shared" si="12"/>
        <v>0</v>
      </c>
      <c r="L56" s="68">
        <f t="shared" si="12"/>
        <v>0</v>
      </c>
      <c r="M56" s="68">
        <f t="shared" si="12"/>
        <v>0</v>
      </c>
      <c r="N56" s="68">
        <f t="shared" si="12"/>
        <v>0</v>
      </c>
      <c r="O56" s="68">
        <f t="shared" si="12"/>
        <v>0</v>
      </c>
      <c r="P56" s="68">
        <f t="shared" si="12"/>
        <v>0</v>
      </c>
      <c r="Q56" s="128">
        <f t="shared" si="11"/>
        <v>0</v>
      </c>
    </row>
    <row r="57" spans="2:17" ht="12.75">
      <c r="B57" s="98" t="s">
        <v>47</v>
      </c>
      <c r="C57" s="131" t="s">
        <v>171</v>
      </c>
      <c r="D57" s="127" t="s">
        <v>96</v>
      </c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69">
        <f t="shared" si="11"/>
        <v>0</v>
      </c>
    </row>
    <row r="58" spans="2:17" ht="12.75">
      <c r="B58" s="163" t="s">
        <v>48</v>
      </c>
      <c r="C58" s="164" t="s">
        <v>172</v>
      </c>
      <c r="D58" s="165" t="s">
        <v>96</v>
      </c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166">
        <f t="shared" si="11"/>
        <v>0</v>
      </c>
    </row>
    <row r="59" spans="2:17" ht="12.75">
      <c r="B59" s="289" t="s">
        <v>292</v>
      </c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1"/>
    </row>
    <row r="60" spans="2:17" ht="12.75">
      <c r="B60" s="284" t="s">
        <v>58</v>
      </c>
      <c r="C60" s="405" t="s">
        <v>357</v>
      </c>
      <c r="D60" s="286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2"/>
      <c r="P60" s="402"/>
      <c r="Q60" s="288"/>
    </row>
    <row r="61" spans="2:17" ht="12.75">
      <c r="B61" s="98" t="s">
        <v>51</v>
      </c>
      <c r="C61" s="66" t="s">
        <v>358</v>
      </c>
      <c r="D61" s="67" t="s">
        <v>57</v>
      </c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4">
        <f aca="true" t="shared" si="13" ref="Q61:Q69">SUM(E61:P61)</f>
        <v>0</v>
      </c>
    </row>
    <row r="62" spans="2:17" ht="12.75">
      <c r="B62" s="98" t="s">
        <v>52</v>
      </c>
      <c r="C62" s="66" t="s">
        <v>277</v>
      </c>
      <c r="D62" s="67" t="s">
        <v>57</v>
      </c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4">
        <f t="shared" si="13"/>
        <v>0</v>
      </c>
    </row>
    <row r="63" spans="2:17" ht="12.75">
      <c r="B63" s="98" t="s">
        <v>53</v>
      </c>
      <c r="C63" s="66" t="s">
        <v>278</v>
      </c>
      <c r="D63" s="67" t="s">
        <v>57</v>
      </c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4">
        <f t="shared" si="13"/>
        <v>0</v>
      </c>
    </row>
    <row r="64" spans="2:17" ht="12.75">
      <c r="B64" s="98" t="s">
        <v>39</v>
      </c>
      <c r="C64" s="66" t="s">
        <v>95</v>
      </c>
      <c r="D64" s="67" t="s">
        <v>49</v>
      </c>
      <c r="E64" s="68">
        <f aca="true" t="shared" si="14" ref="E64:P64">E65+E66</f>
        <v>0</v>
      </c>
      <c r="F64" s="68">
        <f t="shared" si="14"/>
        <v>0</v>
      </c>
      <c r="G64" s="68">
        <f t="shared" si="14"/>
        <v>0</v>
      </c>
      <c r="H64" s="68">
        <f t="shared" si="14"/>
        <v>0</v>
      </c>
      <c r="I64" s="68">
        <f t="shared" si="14"/>
        <v>0</v>
      </c>
      <c r="J64" s="68">
        <f t="shared" si="14"/>
        <v>0</v>
      </c>
      <c r="K64" s="68">
        <f t="shared" si="14"/>
        <v>0</v>
      </c>
      <c r="L64" s="68">
        <f t="shared" si="14"/>
        <v>0</v>
      </c>
      <c r="M64" s="68">
        <f t="shared" si="14"/>
        <v>0</v>
      </c>
      <c r="N64" s="68">
        <f t="shared" si="14"/>
        <v>0</v>
      </c>
      <c r="O64" s="68">
        <f t="shared" si="14"/>
        <v>0</v>
      </c>
      <c r="P64" s="68">
        <f t="shared" si="14"/>
        <v>0</v>
      </c>
      <c r="Q64" s="69">
        <f t="shared" si="13"/>
        <v>0</v>
      </c>
    </row>
    <row r="65" spans="2:17" ht="12.75">
      <c r="B65" s="98" t="s">
        <v>47</v>
      </c>
      <c r="C65" s="70" t="s">
        <v>184</v>
      </c>
      <c r="D65" s="67" t="s">
        <v>49</v>
      </c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69">
        <f t="shared" si="13"/>
        <v>0</v>
      </c>
    </row>
    <row r="66" spans="2:17" ht="12.75">
      <c r="B66" s="98" t="s">
        <v>48</v>
      </c>
      <c r="C66" s="70" t="s">
        <v>185</v>
      </c>
      <c r="D66" s="67" t="s">
        <v>49</v>
      </c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69">
        <f t="shared" si="13"/>
        <v>0</v>
      </c>
    </row>
    <row r="67" spans="2:17" ht="12.75">
      <c r="B67" s="100" t="s">
        <v>359</v>
      </c>
      <c r="C67" s="126" t="s">
        <v>170</v>
      </c>
      <c r="D67" s="127" t="s">
        <v>96</v>
      </c>
      <c r="E67" s="68">
        <f aca="true" t="shared" si="15" ref="E67:P67">E68+E69</f>
        <v>0</v>
      </c>
      <c r="F67" s="68">
        <f t="shared" si="15"/>
        <v>0</v>
      </c>
      <c r="G67" s="68">
        <f t="shared" si="15"/>
        <v>0</v>
      </c>
      <c r="H67" s="68">
        <f t="shared" si="15"/>
        <v>0</v>
      </c>
      <c r="I67" s="68">
        <f t="shared" si="15"/>
        <v>0</v>
      </c>
      <c r="J67" s="68">
        <f t="shared" si="15"/>
        <v>0</v>
      </c>
      <c r="K67" s="68">
        <f t="shared" si="15"/>
        <v>0</v>
      </c>
      <c r="L67" s="68">
        <f t="shared" si="15"/>
        <v>0</v>
      </c>
      <c r="M67" s="68">
        <f t="shared" si="15"/>
        <v>0</v>
      </c>
      <c r="N67" s="68">
        <f t="shared" si="15"/>
        <v>0</v>
      </c>
      <c r="O67" s="68">
        <f t="shared" si="15"/>
        <v>0</v>
      </c>
      <c r="P67" s="68">
        <f t="shared" si="15"/>
        <v>0</v>
      </c>
      <c r="Q67" s="128">
        <f t="shared" si="13"/>
        <v>0</v>
      </c>
    </row>
    <row r="68" spans="2:17" ht="12.75">
      <c r="B68" s="98" t="s">
        <v>360</v>
      </c>
      <c r="C68" s="131" t="s">
        <v>171</v>
      </c>
      <c r="D68" s="127" t="s">
        <v>96</v>
      </c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69">
        <f t="shared" si="13"/>
        <v>0</v>
      </c>
    </row>
    <row r="69" spans="2:17" ht="13.5" thickBot="1">
      <c r="B69" s="99" t="s">
        <v>361</v>
      </c>
      <c r="C69" s="71" t="s">
        <v>172</v>
      </c>
      <c r="D69" s="72" t="s">
        <v>96</v>
      </c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73">
        <f t="shared" si="13"/>
        <v>0</v>
      </c>
    </row>
    <row r="70" ht="13.5" thickTop="1"/>
  </sheetData>
  <sheetProtection/>
  <mergeCells count="6">
    <mergeCell ref="B12:Q12"/>
    <mergeCell ref="B7:Q7"/>
    <mergeCell ref="B10:B11"/>
    <mergeCell ref="C10:C11"/>
    <mergeCell ref="D10:D11"/>
    <mergeCell ref="E10:Q10"/>
  </mergeCells>
  <printOptions horizontalCentered="1"/>
  <pageMargins left="0.28" right="0.24" top="0.4" bottom="0.52" header="0.23" footer="0.24"/>
  <pageSetup fitToHeight="1" fitToWidth="1" horizontalDpi="600" verticalDpi="600" orientation="landscape" paperSize="9" scale="67" r:id="rId1"/>
  <headerFooter alignWithMargins="0">
    <oddFooter>&amp;CСтрана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50" customWidth="1"/>
    <col min="2" max="2" width="5.7109375" style="50" customWidth="1"/>
    <col min="3" max="3" width="34.8515625" style="50" customWidth="1"/>
    <col min="4" max="4" width="5.7109375" style="50" customWidth="1"/>
    <col min="5" max="16" width="6.57421875" style="50" customWidth="1"/>
    <col min="17" max="17" width="10.7109375" style="50" customWidth="1"/>
    <col min="18" max="16384" width="9.140625" style="50" customWidth="1"/>
  </cols>
  <sheetData>
    <row r="1" spans="1:4" ht="12.75">
      <c r="A1" s="15" t="s">
        <v>61</v>
      </c>
      <c r="B1" s="16"/>
      <c r="C1" s="15"/>
      <c r="D1" s="20"/>
    </row>
    <row r="2" spans="1:4" ht="12.75">
      <c r="A2" s="15"/>
      <c r="B2" s="16"/>
      <c r="C2" s="15"/>
      <c r="D2" s="20"/>
    </row>
    <row r="3" spans="1:4" ht="12.75">
      <c r="A3" s="20"/>
      <c r="B3" s="17" t="str">
        <f>CONCATENATE('Poc.strana'!A22," ",'Poc.strana'!C22)</f>
        <v>Назив енергетског субјекта: </v>
      </c>
      <c r="C3" s="20"/>
      <c r="D3" s="20"/>
    </row>
    <row r="4" spans="1:4" ht="12.75">
      <c r="A4" s="20"/>
      <c r="B4" s="17" t="str">
        <f>CONCATENATE('Poc.strana'!A35," ",'Poc.strana'!C35)</f>
        <v>Датум обраде: </v>
      </c>
      <c r="C4" s="20"/>
      <c r="D4" s="20"/>
    </row>
    <row r="7" spans="2:17" ht="12.75">
      <c r="B7" s="526" t="str">
        <f>CONCATENATE("Табела ЕТ-3-7.2 РЕАЛИЗАЦИЈА/ПЛАН ИСПОРУКЕ ПО ТАРИФНИМ ЕЛЕМЕНТИМА ЗА"," ",'Poc.strana'!C25-1,". ГОДИНУ")</f>
        <v>Табела ЕТ-3-7.2 РЕАЛИЗАЦИЈА/ПЛАН ИСПОРУКЕ ПО ТАРИФНИМ ЕЛЕМЕНТИМА ЗА 2022. ГОДИНУ</v>
      </c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</row>
    <row r="8" ht="13.5" thickBot="1"/>
    <row r="9" spans="2:17" ht="14.25" thickBot="1" thickTop="1">
      <c r="B9" s="202"/>
      <c r="C9" s="162" t="s">
        <v>177</v>
      </c>
      <c r="D9" s="203"/>
      <c r="E9" s="294"/>
      <c r="F9" s="294"/>
      <c r="G9" s="503"/>
      <c r="H9" s="503"/>
      <c r="I9" s="503"/>
      <c r="J9" s="162" t="s">
        <v>193</v>
      </c>
      <c r="K9" s="162"/>
      <c r="L9" s="203"/>
      <c r="M9" s="162"/>
      <c r="N9" s="162"/>
      <c r="O9" s="162"/>
      <c r="P9" s="292"/>
      <c r="Q9" s="293"/>
    </row>
    <row r="10" spans="2:17" ht="16.5" customHeight="1" thickTop="1">
      <c r="B10" s="527" t="s">
        <v>0</v>
      </c>
      <c r="C10" s="529" t="s">
        <v>355</v>
      </c>
      <c r="D10" s="529" t="s">
        <v>92</v>
      </c>
      <c r="E10" s="531" t="s">
        <v>93</v>
      </c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2"/>
    </row>
    <row r="11" spans="2:17" ht="16.5" customHeight="1">
      <c r="B11" s="528"/>
      <c r="C11" s="530"/>
      <c r="D11" s="530"/>
      <c r="E11" s="167" t="s">
        <v>25</v>
      </c>
      <c r="F11" s="167" t="s">
        <v>26</v>
      </c>
      <c r="G11" s="167" t="s">
        <v>27</v>
      </c>
      <c r="H11" s="167" t="s">
        <v>28</v>
      </c>
      <c r="I11" s="167" t="s">
        <v>29</v>
      </c>
      <c r="J11" s="167" t="s">
        <v>30</v>
      </c>
      <c r="K11" s="167" t="s">
        <v>31</v>
      </c>
      <c r="L11" s="167" t="s">
        <v>32</v>
      </c>
      <c r="M11" s="167" t="s">
        <v>33</v>
      </c>
      <c r="N11" s="167" t="s">
        <v>34</v>
      </c>
      <c r="O11" s="167" t="s">
        <v>35</v>
      </c>
      <c r="P11" s="167" t="s">
        <v>36</v>
      </c>
      <c r="Q11" s="168" t="s">
        <v>94</v>
      </c>
    </row>
    <row r="12" spans="2:17" ht="12.75" customHeight="1">
      <c r="B12" s="523"/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5"/>
    </row>
    <row r="13" spans="2:17" ht="12.75" customHeight="1">
      <c r="B13" s="282" t="s">
        <v>356</v>
      </c>
      <c r="C13" s="281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1"/>
    </row>
    <row r="14" spans="2:17" ht="12.75" customHeight="1">
      <c r="B14" s="129" t="s">
        <v>58</v>
      </c>
      <c r="C14" s="130" t="s">
        <v>357</v>
      </c>
      <c r="D14" s="286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288"/>
    </row>
    <row r="15" spans="2:17" ht="12.75" customHeight="1">
      <c r="B15" s="98" t="s">
        <v>51</v>
      </c>
      <c r="C15" s="66" t="s">
        <v>358</v>
      </c>
      <c r="D15" s="67" t="s">
        <v>57</v>
      </c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4">
        <f aca="true" t="shared" si="0" ref="Q15:Q23">SUM(E15:P15)</f>
        <v>0</v>
      </c>
    </row>
    <row r="16" spans="2:17" ht="12.75" customHeight="1">
      <c r="B16" s="98" t="s">
        <v>52</v>
      </c>
      <c r="C16" s="66" t="s">
        <v>277</v>
      </c>
      <c r="D16" s="67" t="s">
        <v>57</v>
      </c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4">
        <f t="shared" si="0"/>
        <v>0</v>
      </c>
    </row>
    <row r="17" spans="2:17" ht="12.75" customHeight="1">
      <c r="B17" s="98" t="s">
        <v>53</v>
      </c>
      <c r="C17" s="66" t="s">
        <v>278</v>
      </c>
      <c r="D17" s="67" t="s">
        <v>57</v>
      </c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4">
        <f t="shared" si="0"/>
        <v>0</v>
      </c>
    </row>
    <row r="18" spans="2:17" ht="12.75" customHeight="1">
      <c r="B18" s="98" t="s">
        <v>39</v>
      </c>
      <c r="C18" s="66" t="s">
        <v>95</v>
      </c>
      <c r="D18" s="67" t="s">
        <v>49</v>
      </c>
      <c r="E18" s="68">
        <f aca="true" t="shared" si="1" ref="E18:P18">E19+E20</f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  <c r="O18" s="68">
        <f t="shared" si="1"/>
        <v>0</v>
      </c>
      <c r="P18" s="68">
        <f t="shared" si="1"/>
        <v>0</v>
      </c>
      <c r="Q18" s="69">
        <f t="shared" si="0"/>
        <v>0</v>
      </c>
    </row>
    <row r="19" spans="2:17" ht="12.75" customHeight="1">
      <c r="B19" s="98" t="s">
        <v>47</v>
      </c>
      <c r="C19" s="70" t="s">
        <v>184</v>
      </c>
      <c r="D19" s="67" t="s">
        <v>49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69">
        <f t="shared" si="0"/>
        <v>0</v>
      </c>
    </row>
    <row r="20" spans="2:17" ht="12.75" customHeight="1">
      <c r="B20" s="98" t="s">
        <v>48</v>
      </c>
      <c r="C20" s="70" t="s">
        <v>185</v>
      </c>
      <c r="D20" s="67" t="s">
        <v>49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69">
        <f t="shared" si="0"/>
        <v>0</v>
      </c>
    </row>
    <row r="21" spans="2:17" ht="12.75" customHeight="1">
      <c r="B21" s="100" t="s">
        <v>359</v>
      </c>
      <c r="C21" s="126" t="s">
        <v>170</v>
      </c>
      <c r="D21" s="127" t="s">
        <v>96</v>
      </c>
      <c r="E21" s="68">
        <f aca="true" t="shared" si="2" ref="E21:P21">E22+E23</f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  <c r="O21" s="68">
        <f t="shared" si="2"/>
        <v>0</v>
      </c>
      <c r="P21" s="68">
        <f t="shared" si="2"/>
        <v>0</v>
      </c>
      <c r="Q21" s="128">
        <f t="shared" si="0"/>
        <v>0</v>
      </c>
    </row>
    <row r="22" spans="2:17" ht="12.75" customHeight="1">
      <c r="B22" s="98" t="s">
        <v>360</v>
      </c>
      <c r="C22" s="131" t="s">
        <v>171</v>
      </c>
      <c r="D22" s="127" t="s">
        <v>96</v>
      </c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69">
        <f t="shared" si="0"/>
        <v>0</v>
      </c>
    </row>
    <row r="23" spans="2:17" ht="12.75" customHeight="1">
      <c r="B23" s="163" t="s">
        <v>361</v>
      </c>
      <c r="C23" s="164" t="s">
        <v>172</v>
      </c>
      <c r="D23" s="165" t="s">
        <v>96</v>
      </c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166">
        <f t="shared" si="0"/>
        <v>0</v>
      </c>
    </row>
    <row r="24" spans="2:17" ht="12.75" customHeight="1">
      <c r="B24" s="282" t="s">
        <v>362</v>
      </c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1"/>
    </row>
    <row r="25" spans="2:17" ht="12.75" customHeight="1">
      <c r="B25" s="129" t="s">
        <v>58</v>
      </c>
      <c r="C25" s="405" t="s">
        <v>357</v>
      </c>
      <c r="D25" s="286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288"/>
    </row>
    <row r="26" spans="2:17" ht="12.75" customHeight="1">
      <c r="B26" s="98" t="s">
        <v>51</v>
      </c>
      <c r="C26" s="66" t="s">
        <v>358</v>
      </c>
      <c r="D26" s="67" t="s">
        <v>57</v>
      </c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4">
        <f aca="true" t="shared" si="3" ref="Q26:Q34">SUM(E26:P26)</f>
        <v>0</v>
      </c>
    </row>
    <row r="27" spans="2:17" ht="12.75" customHeight="1">
      <c r="B27" s="98" t="s">
        <v>52</v>
      </c>
      <c r="C27" s="66" t="s">
        <v>277</v>
      </c>
      <c r="D27" s="67" t="s">
        <v>57</v>
      </c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4">
        <f t="shared" si="3"/>
        <v>0</v>
      </c>
    </row>
    <row r="28" spans="2:17" ht="12.75" customHeight="1">
      <c r="B28" s="98" t="s">
        <v>53</v>
      </c>
      <c r="C28" s="66" t="s">
        <v>278</v>
      </c>
      <c r="D28" s="67" t="s">
        <v>57</v>
      </c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4">
        <f t="shared" si="3"/>
        <v>0</v>
      </c>
    </row>
    <row r="29" spans="2:17" ht="12.75" customHeight="1">
      <c r="B29" s="98" t="s">
        <v>39</v>
      </c>
      <c r="C29" s="66" t="s">
        <v>95</v>
      </c>
      <c r="D29" s="67" t="s">
        <v>49</v>
      </c>
      <c r="E29" s="68">
        <f aca="true" t="shared" si="4" ref="E29:P29">E30+E31</f>
        <v>0</v>
      </c>
      <c r="F29" s="68">
        <f t="shared" si="4"/>
        <v>0</v>
      </c>
      <c r="G29" s="68">
        <f t="shared" si="4"/>
        <v>0</v>
      </c>
      <c r="H29" s="68">
        <f t="shared" si="4"/>
        <v>0</v>
      </c>
      <c r="I29" s="68">
        <f t="shared" si="4"/>
        <v>0</v>
      </c>
      <c r="J29" s="68">
        <f t="shared" si="4"/>
        <v>0</v>
      </c>
      <c r="K29" s="68">
        <f t="shared" si="4"/>
        <v>0</v>
      </c>
      <c r="L29" s="68">
        <f t="shared" si="4"/>
        <v>0</v>
      </c>
      <c r="M29" s="68">
        <f t="shared" si="4"/>
        <v>0</v>
      </c>
      <c r="N29" s="68">
        <f t="shared" si="4"/>
        <v>0</v>
      </c>
      <c r="O29" s="68">
        <f t="shared" si="4"/>
        <v>0</v>
      </c>
      <c r="P29" s="68">
        <f t="shared" si="4"/>
        <v>0</v>
      </c>
      <c r="Q29" s="69">
        <f t="shared" si="3"/>
        <v>0</v>
      </c>
    </row>
    <row r="30" spans="2:17" ht="12.75" customHeight="1">
      <c r="B30" s="98" t="s">
        <v>47</v>
      </c>
      <c r="C30" s="70" t="s">
        <v>184</v>
      </c>
      <c r="D30" s="67" t="s">
        <v>49</v>
      </c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69">
        <f t="shared" si="3"/>
        <v>0</v>
      </c>
    </row>
    <row r="31" spans="2:17" ht="12.75" customHeight="1">
      <c r="B31" s="98" t="s">
        <v>48</v>
      </c>
      <c r="C31" s="70" t="s">
        <v>185</v>
      </c>
      <c r="D31" s="67" t="s">
        <v>49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69">
        <f t="shared" si="3"/>
        <v>0</v>
      </c>
    </row>
    <row r="32" spans="2:17" ht="12.75" customHeight="1">
      <c r="B32" s="100" t="s">
        <v>359</v>
      </c>
      <c r="C32" s="126" t="s">
        <v>170</v>
      </c>
      <c r="D32" s="127" t="s">
        <v>96</v>
      </c>
      <c r="E32" s="68">
        <f aca="true" t="shared" si="5" ref="E32:P32">E33+E34</f>
        <v>0</v>
      </c>
      <c r="F32" s="68">
        <f t="shared" si="5"/>
        <v>0</v>
      </c>
      <c r="G32" s="68">
        <f t="shared" si="5"/>
        <v>0</v>
      </c>
      <c r="H32" s="68">
        <f t="shared" si="5"/>
        <v>0</v>
      </c>
      <c r="I32" s="68">
        <f t="shared" si="5"/>
        <v>0</v>
      </c>
      <c r="J32" s="68">
        <f t="shared" si="5"/>
        <v>0</v>
      </c>
      <c r="K32" s="68">
        <f t="shared" si="5"/>
        <v>0</v>
      </c>
      <c r="L32" s="68">
        <f t="shared" si="5"/>
        <v>0</v>
      </c>
      <c r="M32" s="68">
        <f t="shared" si="5"/>
        <v>0</v>
      </c>
      <c r="N32" s="68">
        <f t="shared" si="5"/>
        <v>0</v>
      </c>
      <c r="O32" s="68">
        <f t="shared" si="5"/>
        <v>0</v>
      </c>
      <c r="P32" s="68">
        <f t="shared" si="5"/>
        <v>0</v>
      </c>
      <c r="Q32" s="128">
        <f t="shared" si="3"/>
        <v>0</v>
      </c>
    </row>
    <row r="33" spans="2:17" ht="12.75" customHeight="1">
      <c r="B33" s="98" t="s">
        <v>360</v>
      </c>
      <c r="C33" s="131" t="s">
        <v>171</v>
      </c>
      <c r="D33" s="127" t="s">
        <v>96</v>
      </c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69">
        <f t="shared" si="3"/>
        <v>0</v>
      </c>
    </row>
    <row r="34" spans="2:17" ht="12.75" customHeight="1">
      <c r="B34" s="163" t="s">
        <v>361</v>
      </c>
      <c r="C34" s="164" t="s">
        <v>172</v>
      </c>
      <c r="D34" s="165" t="s">
        <v>96</v>
      </c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166">
        <f t="shared" si="3"/>
        <v>0</v>
      </c>
    </row>
    <row r="35" spans="2:17" ht="12.75" customHeight="1">
      <c r="B35" s="282" t="s">
        <v>250</v>
      </c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1"/>
    </row>
    <row r="36" spans="2:17" ht="12.75" customHeight="1">
      <c r="B36" s="129" t="s">
        <v>58</v>
      </c>
      <c r="C36" s="405" t="s">
        <v>357</v>
      </c>
      <c r="D36" s="286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288"/>
    </row>
    <row r="37" spans="2:17" ht="12.75" customHeight="1">
      <c r="B37" s="98" t="s">
        <v>51</v>
      </c>
      <c r="C37" s="66" t="s">
        <v>358</v>
      </c>
      <c r="D37" s="67" t="s">
        <v>57</v>
      </c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4">
        <f aca="true" t="shared" si="6" ref="Q37:Q45">SUM(E37:P37)</f>
        <v>0</v>
      </c>
    </row>
    <row r="38" spans="2:17" ht="12.75" customHeight="1">
      <c r="B38" s="98" t="s">
        <v>52</v>
      </c>
      <c r="C38" s="66" t="s">
        <v>277</v>
      </c>
      <c r="D38" s="67" t="s">
        <v>57</v>
      </c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4">
        <f t="shared" si="6"/>
        <v>0</v>
      </c>
    </row>
    <row r="39" spans="2:17" ht="12.75" customHeight="1">
      <c r="B39" s="98" t="s">
        <v>53</v>
      </c>
      <c r="C39" s="66" t="s">
        <v>278</v>
      </c>
      <c r="D39" s="67" t="s">
        <v>57</v>
      </c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4">
        <f t="shared" si="6"/>
        <v>0</v>
      </c>
    </row>
    <row r="40" spans="2:17" ht="12.75" customHeight="1">
      <c r="B40" s="98" t="s">
        <v>39</v>
      </c>
      <c r="C40" s="66" t="s">
        <v>95</v>
      </c>
      <c r="D40" s="67" t="s">
        <v>49</v>
      </c>
      <c r="E40" s="68">
        <f aca="true" t="shared" si="7" ref="E40:P40">E41+E42</f>
        <v>0</v>
      </c>
      <c r="F40" s="68">
        <f t="shared" si="7"/>
        <v>0</v>
      </c>
      <c r="G40" s="68">
        <f t="shared" si="7"/>
        <v>0</v>
      </c>
      <c r="H40" s="68">
        <f t="shared" si="7"/>
        <v>0</v>
      </c>
      <c r="I40" s="68">
        <f t="shared" si="7"/>
        <v>0</v>
      </c>
      <c r="J40" s="68">
        <f t="shared" si="7"/>
        <v>0</v>
      </c>
      <c r="K40" s="68">
        <f t="shared" si="7"/>
        <v>0</v>
      </c>
      <c r="L40" s="68">
        <f t="shared" si="7"/>
        <v>0</v>
      </c>
      <c r="M40" s="68">
        <f t="shared" si="7"/>
        <v>0</v>
      </c>
      <c r="N40" s="68">
        <f t="shared" si="7"/>
        <v>0</v>
      </c>
      <c r="O40" s="68">
        <f t="shared" si="7"/>
        <v>0</v>
      </c>
      <c r="P40" s="68">
        <f t="shared" si="7"/>
        <v>0</v>
      </c>
      <c r="Q40" s="69">
        <f t="shared" si="6"/>
        <v>0</v>
      </c>
    </row>
    <row r="41" spans="2:17" ht="12.75" customHeight="1">
      <c r="B41" s="98" t="s">
        <v>47</v>
      </c>
      <c r="C41" s="70" t="s">
        <v>184</v>
      </c>
      <c r="D41" s="67" t="s">
        <v>49</v>
      </c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69">
        <f t="shared" si="6"/>
        <v>0</v>
      </c>
    </row>
    <row r="42" spans="2:17" ht="12.75" customHeight="1">
      <c r="B42" s="98" t="s">
        <v>48</v>
      </c>
      <c r="C42" s="70" t="s">
        <v>185</v>
      </c>
      <c r="D42" s="67" t="s">
        <v>49</v>
      </c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69">
        <f t="shared" si="6"/>
        <v>0</v>
      </c>
    </row>
    <row r="43" spans="2:17" ht="12.75" customHeight="1">
      <c r="B43" s="100" t="s">
        <v>359</v>
      </c>
      <c r="C43" s="126" t="s">
        <v>170</v>
      </c>
      <c r="D43" s="127" t="s">
        <v>96</v>
      </c>
      <c r="E43" s="68">
        <f aca="true" t="shared" si="8" ref="E43:P43">E44+E45</f>
        <v>0</v>
      </c>
      <c r="F43" s="68">
        <f t="shared" si="8"/>
        <v>0</v>
      </c>
      <c r="G43" s="68">
        <f t="shared" si="8"/>
        <v>0</v>
      </c>
      <c r="H43" s="68">
        <f t="shared" si="8"/>
        <v>0</v>
      </c>
      <c r="I43" s="68">
        <f t="shared" si="8"/>
        <v>0</v>
      </c>
      <c r="J43" s="68">
        <f t="shared" si="8"/>
        <v>0</v>
      </c>
      <c r="K43" s="68">
        <f t="shared" si="8"/>
        <v>0</v>
      </c>
      <c r="L43" s="68">
        <f t="shared" si="8"/>
        <v>0</v>
      </c>
      <c r="M43" s="68">
        <f t="shared" si="8"/>
        <v>0</v>
      </c>
      <c r="N43" s="68">
        <f t="shared" si="8"/>
        <v>0</v>
      </c>
      <c r="O43" s="68">
        <f t="shared" si="8"/>
        <v>0</v>
      </c>
      <c r="P43" s="68">
        <f t="shared" si="8"/>
        <v>0</v>
      </c>
      <c r="Q43" s="128">
        <f t="shared" si="6"/>
        <v>0</v>
      </c>
    </row>
    <row r="44" spans="2:17" ht="12.75" customHeight="1">
      <c r="B44" s="98" t="s">
        <v>360</v>
      </c>
      <c r="C44" s="131" t="s">
        <v>171</v>
      </c>
      <c r="D44" s="127" t="s">
        <v>96</v>
      </c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69">
        <f t="shared" si="6"/>
        <v>0</v>
      </c>
    </row>
    <row r="45" spans="2:17" ht="12.75">
      <c r="B45" s="163" t="s">
        <v>361</v>
      </c>
      <c r="C45" s="164" t="s">
        <v>172</v>
      </c>
      <c r="D45" s="165" t="s">
        <v>96</v>
      </c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166">
        <f t="shared" si="6"/>
        <v>0</v>
      </c>
    </row>
    <row r="46" spans="2:17" ht="12.75">
      <c r="B46" s="289" t="s">
        <v>251</v>
      </c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1"/>
    </row>
    <row r="47" spans="2:17" ht="12.75">
      <c r="B47" s="129" t="s">
        <v>58</v>
      </c>
      <c r="C47" s="405" t="s">
        <v>357</v>
      </c>
      <c r="D47" s="286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288"/>
    </row>
    <row r="48" spans="2:17" ht="12.75">
      <c r="B48" s="284" t="s">
        <v>50</v>
      </c>
      <c r="C48" s="285" t="s">
        <v>95</v>
      </c>
      <c r="D48" s="286" t="s">
        <v>49</v>
      </c>
      <c r="E48" s="287">
        <f aca="true" t="shared" si="9" ref="E48:P48">E49+E50</f>
        <v>0</v>
      </c>
      <c r="F48" s="287">
        <f t="shared" si="9"/>
        <v>0</v>
      </c>
      <c r="G48" s="287">
        <f t="shared" si="9"/>
        <v>0</v>
      </c>
      <c r="H48" s="287">
        <f t="shared" si="9"/>
        <v>0</v>
      </c>
      <c r="I48" s="287">
        <f t="shared" si="9"/>
        <v>0</v>
      </c>
      <c r="J48" s="287">
        <f t="shared" si="9"/>
        <v>0</v>
      </c>
      <c r="K48" s="287">
        <f t="shared" si="9"/>
        <v>0</v>
      </c>
      <c r="L48" s="287">
        <f t="shared" si="9"/>
        <v>0</v>
      </c>
      <c r="M48" s="287">
        <f t="shared" si="9"/>
        <v>0</v>
      </c>
      <c r="N48" s="287">
        <f t="shared" si="9"/>
        <v>0</v>
      </c>
      <c r="O48" s="287">
        <f t="shared" si="9"/>
        <v>0</v>
      </c>
      <c r="P48" s="287">
        <f t="shared" si="9"/>
        <v>0</v>
      </c>
      <c r="Q48" s="288">
        <f>SUM(E48:P48)</f>
        <v>0</v>
      </c>
    </row>
    <row r="49" spans="2:17" ht="12.75">
      <c r="B49" s="98" t="s">
        <v>51</v>
      </c>
      <c r="C49" s="70" t="s">
        <v>184</v>
      </c>
      <c r="D49" s="67" t="s">
        <v>49</v>
      </c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69">
        <f>SUM(E49:P49)</f>
        <v>0</v>
      </c>
    </row>
    <row r="50" spans="2:17" ht="12.75">
      <c r="B50" s="163" t="s">
        <v>52</v>
      </c>
      <c r="C50" s="283" t="s">
        <v>185</v>
      </c>
      <c r="D50" s="165" t="s">
        <v>49</v>
      </c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166">
        <f>SUM(E50:P50)</f>
        <v>0</v>
      </c>
    </row>
    <row r="51" spans="2:17" ht="12.75">
      <c r="B51" s="289" t="s">
        <v>252</v>
      </c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1"/>
    </row>
    <row r="52" spans="2:17" ht="12.75">
      <c r="B52" s="129" t="s">
        <v>58</v>
      </c>
      <c r="C52" s="405" t="s">
        <v>357</v>
      </c>
      <c r="D52" s="286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2"/>
      <c r="P52" s="402"/>
      <c r="Q52" s="288"/>
    </row>
    <row r="53" spans="2:17" ht="12.75">
      <c r="B53" s="284" t="s">
        <v>50</v>
      </c>
      <c r="C53" s="285" t="s">
        <v>95</v>
      </c>
      <c r="D53" s="286" t="s">
        <v>49</v>
      </c>
      <c r="E53" s="287">
        <f aca="true" t="shared" si="10" ref="E53:P53">E54+E55</f>
        <v>0</v>
      </c>
      <c r="F53" s="287">
        <f t="shared" si="10"/>
        <v>0</v>
      </c>
      <c r="G53" s="287">
        <f t="shared" si="10"/>
        <v>0</v>
      </c>
      <c r="H53" s="287">
        <f t="shared" si="10"/>
        <v>0</v>
      </c>
      <c r="I53" s="287">
        <f t="shared" si="10"/>
        <v>0</v>
      </c>
      <c r="J53" s="287">
        <f t="shared" si="10"/>
        <v>0</v>
      </c>
      <c r="K53" s="287">
        <f t="shared" si="10"/>
        <v>0</v>
      </c>
      <c r="L53" s="287">
        <f t="shared" si="10"/>
        <v>0</v>
      </c>
      <c r="M53" s="287">
        <f t="shared" si="10"/>
        <v>0</v>
      </c>
      <c r="N53" s="287">
        <f t="shared" si="10"/>
        <v>0</v>
      </c>
      <c r="O53" s="287">
        <f t="shared" si="10"/>
        <v>0</v>
      </c>
      <c r="P53" s="287">
        <f t="shared" si="10"/>
        <v>0</v>
      </c>
      <c r="Q53" s="288">
        <f aca="true" t="shared" si="11" ref="Q53:Q58">SUM(E53:P53)</f>
        <v>0</v>
      </c>
    </row>
    <row r="54" spans="2:17" ht="12.75">
      <c r="B54" s="98" t="s">
        <v>51</v>
      </c>
      <c r="C54" s="70" t="s">
        <v>184</v>
      </c>
      <c r="D54" s="67" t="s">
        <v>49</v>
      </c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69">
        <f t="shared" si="11"/>
        <v>0</v>
      </c>
    </row>
    <row r="55" spans="2:17" ht="12.75">
      <c r="B55" s="98" t="s">
        <v>52</v>
      </c>
      <c r="C55" s="70" t="s">
        <v>185</v>
      </c>
      <c r="D55" s="67" t="s">
        <v>49</v>
      </c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69">
        <f t="shared" si="11"/>
        <v>0</v>
      </c>
    </row>
    <row r="56" spans="2:17" ht="12.75">
      <c r="B56" s="100" t="s">
        <v>39</v>
      </c>
      <c r="C56" s="126" t="s">
        <v>170</v>
      </c>
      <c r="D56" s="127" t="s">
        <v>96</v>
      </c>
      <c r="E56" s="68">
        <f aca="true" t="shared" si="12" ref="E56:P56">E57+E58</f>
        <v>0</v>
      </c>
      <c r="F56" s="68">
        <f t="shared" si="12"/>
        <v>0</v>
      </c>
      <c r="G56" s="68">
        <f t="shared" si="12"/>
        <v>0</v>
      </c>
      <c r="H56" s="68">
        <f t="shared" si="12"/>
        <v>0</v>
      </c>
      <c r="I56" s="68">
        <f t="shared" si="12"/>
        <v>0</v>
      </c>
      <c r="J56" s="68">
        <f t="shared" si="12"/>
        <v>0</v>
      </c>
      <c r="K56" s="68">
        <f t="shared" si="12"/>
        <v>0</v>
      </c>
      <c r="L56" s="68">
        <f t="shared" si="12"/>
        <v>0</v>
      </c>
      <c r="M56" s="68">
        <f t="shared" si="12"/>
        <v>0</v>
      </c>
      <c r="N56" s="68">
        <f t="shared" si="12"/>
        <v>0</v>
      </c>
      <c r="O56" s="68">
        <f t="shared" si="12"/>
        <v>0</v>
      </c>
      <c r="P56" s="68">
        <f t="shared" si="12"/>
        <v>0</v>
      </c>
      <c r="Q56" s="128">
        <f t="shared" si="11"/>
        <v>0</v>
      </c>
    </row>
    <row r="57" spans="2:17" ht="12.75">
      <c r="B57" s="98" t="s">
        <v>47</v>
      </c>
      <c r="C57" s="131" t="s">
        <v>171</v>
      </c>
      <c r="D57" s="127" t="s">
        <v>96</v>
      </c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69">
        <f t="shared" si="11"/>
        <v>0</v>
      </c>
    </row>
    <row r="58" spans="2:17" ht="12.75">
      <c r="B58" s="163" t="s">
        <v>48</v>
      </c>
      <c r="C58" s="164" t="s">
        <v>172</v>
      </c>
      <c r="D58" s="165" t="s">
        <v>96</v>
      </c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166">
        <f t="shared" si="11"/>
        <v>0</v>
      </c>
    </row>
    <row r="59" spans="2:17" ht="12.75">
      <c r="B59" s="289" t="s">
        <v>292</v>
      </c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1"/>
    </row>
    <row r="60" spans="2:17" ht="12.75">
      <c r="B60" s="284" t="s">
        <v>58</v>
      </c>
      <c r="C60" s="405" t="s">
        <v>357</v>
      </c>
      <c r="D60" s="286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2"/>
      <c r="P60" s="402"/>
      <c r="Q60" s="288"/>
    </row>
    <row r="61" spans="2:17" ht="12.75">
      <c r="B61" s="98" t="s">
        <v>51</v>
      </c>
      <c r="C61" s="66" t="s">
        <v>358</v>
      </c>
      <c r="D61" s="67" t="s">
        <v>57</v>
      </c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4">
        <f aca="true" t="shared" si="13" ref="Q61:Q69">SUM(E61:P61)</f>
        <v>0</v>
      </c>
    </row>
    <row r="62" spans="2:17" ht="12.75">
      <c r="B62" s="98" t="s">
        <v>52</v>
      </c>
      <c r="C62" s="66" t="s">
        <v>277</v>
      </c>
      <c r="D62" s="67" t="s">
        <v>57</v>
      </c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4">
        <f t="shared" si="13"/>
        <v>0</v>
      </c>
    </row>
    <row r="63" spans="2:17" ht="12.75">
      <c r="B63" s="98" t="s">
        <v>53</v>
      </c>
      <c r="C63" s="66" t="s">
        <v>278</v>
      </c>
      <c r="D63" s="67" t="s">
        <v>57</v>
      </c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3"/>
      <c r="P63" s="403"/>
      <c r="Q63" s="404">
        <f t="shared" si="13"/>
        <v>0</v>
      </c>
    </row>
    <row r="64" spans="2:17" ht="12.75">
      <c r="B64" s="98" t="s">
        <v>39</v>
      </c>
      <c r="C64" s="66" t="s">
        <v>95</v>
      </c>
      <c r="D64" s="67" t="s">
        <v>49</v>
      </c>
      <c r="E64" s="68">
        <f aca="true" t="shared" si="14" ref="E64:P64">E65+E66</f>
        <v>0</v>
      </c>
      <c r="F64" s="68">
        <f t="shared" si="14"/>
        <v>0</v>
      </c>
      <c r="G64" s="68">
        <f t="shared" si="14"/>
        <v>0</v>
      </c>
      <c r="H64" s="68">
        <f t="shared" si="14"/>
        <v>0</v>
      </c>
      <c r="I64" s="68">
        <f t="shared" si="14"/>
        <v>0</v>
      </c>
      <c r="J64" s="68">
        <f t="shared" si="14"/>
        <v>0</v>
      </c>
      <c r="K64" s="68">
        <f t="shared" si="14"/>
        <v>0</v>
      </c>
      <c r="L64" s="68">
        <f t="shared" si="14"/>
        <v>0</v>
      </c>
      <c r="M64" s="68">
        <f t="shared" si="14"/>
        <v>0</v>
      </c>
      <c r="N64" s="68">
        <f t="shared" si="14"/>
        <v>0</v>
      </c>
      <c r="O64" s="68">
        <f t="shared" si="14"/>
        <v>0</v>
      </c>
      <c r="P64" s="68">
        <f t="shared" si="14"/>
        <v>0</v>
      </c>
      <c r="Q64" s="69">
        <f t="shared" si="13"/>
        <v>0</v>
      </c>
    </row>
    <row r="65" spans="2:17" ht="12.75">
      <c r="B65" s="98" t="s">
        <v>47</v>
      </c>
      <c r="C65" s="70" t="s">
        <v>184</v>
      </c>
      <c r="D65" s="67" t="s">
        <v>49</v>
      </c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69">
        <f t="shared" si="13"/>
        <v>0</v>
      </c>
    </row>
    <row r="66" spans="2:17" ht="12.75">
      <c r="B66" s="98" t="s">
        <v>48</v>
      </c>
      <c r="C66" s="70" t="s">
        <v>185</v>
      </c>
      <c r="D66" s="67" t="s">
        <v>49</v>
      </c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69">
        <f t="shared" si="13"/>
        <v>0</v>
      </c>
    </row>
    <row r="67" spans="2:17" ht="12.75">
      <c r="B67" s="100" t="s">
        <v>359</v>
      </c>
      <c r="C67" s="126" t="s">
        <v>170</v>
      </c>
      <c r="D67" s="127" t="s">
        <v>96</v>
      </c>
      <c r="E67" s="68">
        <f aca="true" t="shared" si="15" ref="E67:P67">E68+E69</f>
        <v>0</v>
      </c>
      <c r="F67" s="68">
        <f t="shared" si="15"/>
        <v>0</v>
      </c>
      <c r="G67" s="68">
        <f t="shared" si="15"/>
        <v>0</v>
      </c>
      <c r="H67" s="68">
        <f t="shared" si="15"/>
        <v>0</v>
      </c>
      <c r="I67" s="68">
        <f t="shared" si="15"/>
        <v>0</v>
      </c>
      <c r="J67" s="68">
        <f t="shared" si="15"/>
        <v>0</v>
      </c>
      <c r="K67" s="68">
        <f t="shared" si="15"/>
        <v>0</v>
      </c>
      <c r="L67" s="68">
        <f t="shared" si="15"/>
        <v>0</v>
      </c>
      <c r="M67" s="68">
        <f t="shared" si="15"/>
        <v>0</v>
      </c>
      <c r="N67" s="68">
        <f t="shared" si="15"/>
        <v>0</v>
      </c>
      <c r="O67" s="68">
        <f t="shared" si="15"/>
        <v>0</v>
      </c>
      <c r="P67" s="68">
        <f t="shared" si="15"/>
        <v>0</v>
      </c>
      <c r="Q67" s="128">
        <f t="shared" si="13"/>
        <v>0</v>
      </c>
    </row>
    <row r="68" spans="2:17" ht="12.75">
      <c r="B68" s="98" t="s">
        <v>360</v>
      </c>
      <c r="C68" s="131" t="s">
        <v>171</v>
      </c>
      <c r="D68" s="127" t="s">
        <v>96</v>
      </c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69">
        <f t="shared" si="13"/>
        <v>0</v>
      </c>
    </row>
    <row r="69" spans="2:17" ht="13.5" thickBot="1">
      <c r="B69" s="99" t="s">
        <v>361</v>
      </c>
      <c r="C69" s="71" t="s">
        <v>172</v>
      </c>
      <c r="D69" s="72" t="s">
        <v>96</v>
      </c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73">
        <f t="shared" si="13"/>
        <v>0</v>
      </c>
    </row>
    <row r="70" ht="13.5" thickTop="1"/>
  </sheetData>
  <sheetProtection/>
  <mergeCells count="7">
    <mergeCell ref="B12:Q12"/>
    <mergeCell ref="B7:Q7"/>
    <mergeCell ref="B10:B11"/>
    <mergeCell ref="C10:C11"/>
    <mergeCell ref="D10:D11"/>
    <mergeCell ref="E10:Q10"/>
    <mergeCell ref="G9:I9"/>
  </mergeCells>
  <printOptions horizontalCentered="1"/>
  <pageMargins left="0.28" right="0.24" top="0.4" bottom="0.52" header="0.23" footer="0.24"/>
  <pageSetup fitToHeight="1" fitToWidth="1" horizontalDpi="600" verticalDpi="600" orientation="landscape" paperSize="9" scale="66" r:id="rId1"/>
  <headerFooter alignWithMargins="0"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Trivic</dc:creator>
  <cp:keywords/>
  <dc:description/>
  <cp:lastModifiedBy>Biljana Trivić</cp:lastModifiedBy>
  <cp:lastPrinted>2008-11-12T14:35:19Z</cp:lastPrinted>
  <dcterms:created xsi:type="dcterms:W3CDTF">2006-07-05T09:57:32Z</dcterms:created>
  <dcterms:modified xsi:type="dcterms:W3CDTF">2023-12-13T11:13:49Z</dcterms:modified>
  <cp:category/>
  <cp:version/>
  <cp:contentType/>
  <cp:contentStatus/>
</cp:coreProperties>
</file>